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ESG and Sustainability\NEW FOLDERs ORDER\Reports\AR &amp; SR\SR 2023\2. Databook\Для публикации с блокировкой\"/>
    </mc:Choice>
  </mc:AlternateContent>
  <bookViews>
    <workbookView xWindow="-120" yWindow="-120" windowWidth="29040" windowHeight="15840" tabRatio="1000"/>
  </bookViews>
  <sheets>
    <sheet name="Меню" sheetId="32" r:id="rId1"/>
    <sheet name="ESG" sheetId="4" r:id="rId2"/>
    <sheet name="Экологические показатели" sheetId="34" r:id="rId3"/>
    <sheet name="Материалы" sheetId="5" r:id="rId4"/>
    <sheet name="Энергия" sheetId="17" r:id="rId5"/>
    <sheet name="Водопользование" sheetId="9" r:id="rId6"/>
    <sheet name="Загрязняющие вещества" sheetId="12" r:id="rId7"/>
    <sheet name="Выбросы парниковых газов" sheetId="13" r:id="rId8"/>
    <sheet name="Отходы" sheetId="33" r:id="rId9"/>
    <sheet name="Плата за НВОЗ" sheetId="37" r:id="rId10"/>
    <sheet name="Социальные показатели" sheetId="35" r:id="rId11"/>
    <sheet name="Структура персонала" sheetId="22" r:id="rId12"/>
    <sheet name="Новые сотрудники и текучесть" sheetId="24" r:id="rId13"/>
    <sheet name="Декретный отпуск" sheetId="25" r:id="rId14"/>
    <sheet name="Обратная связь" sheetId="27" r:id="rId15"/>
    <sheet name="Обучение" sheetId="28" r:id="rId16"/>
    <sheet name="Аутстафферы" sheetId="29" r:id="rId17"/>
    <sheet name="Вознаграждения" sheetId="26" r:id="rId18"/>
    <sheet name="Охрана труда" sheetId="21" r:id="rId19"/>
    <sheet name="Управленческие показатели" sheetId="36" r:id="rId20"/>
    <sheet name="Противодействие коррупции" sheetId="30" r:id="rId21"/>
    <sheet name="Налоги" sheetId="38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AMO_ContentDefinition_12274694" hidden="1">"'Partitions:14'"</definedName>
    <definedName name="_AMO_ContentDefinition_12274694.0" hidden="1">"'&lt;ContentDefinition name=""Экологический отчет.GRI 306_Secondary use"" rsid=""12274694"" type=""StoredProcess"" format=""ReportXml"" imgfmt=""ActiveX"" created=""12/30/2021 15:45:47"" modifed=""12/30/2021 16:29:13"" user=""Bazhenova Svetlana (Accentu'"</definedName>
    <definedName name="_AMO_ContentDefinition_12274694.1" hidden="1">"'re)"" apply=""False"" css=""C:\SAS\SASHome\SASAddinforMicrosoftOffice\7.1\Styles\AMODefault.css"" range=""Экологический_отчет_GRI_306_Secondary_use"" auto=""False"" xTime=""00:00:02.8839665"" rTime=""00:00:01.2199813"" bgnew=""False"" nFmt=""False""'"</definedName>
    <definedName name="_AMO_ContentDefinition_12274694.10" hidden="1">"'  &amp;lt;SBIPFull&amp;gt;/PostAnalysis/Stored Processes/Экология/Экологический отчет.GRI 306_Secondary use(StoredProcess)&amp;lt;/SBIPFull&amp;gt;&amp;#xD;&amp;#xA;  &amp;lt;Path&amp;gt;/PostAnalysis/Stored Processes/Экология/Экологический отчет.GRI 306_Secondary use&amp;lt;/Path&amp;gt;&amp;#'"</definedName>
    <definedName name="_AMO_ContentDefinition_12274694.11" hidden="1">"'xD;&amp;#xA;&amp;lt;/DNA&amp;gt;"" /&gt;_x000D_
  &lt;param n=""ServerName"" v=""SASApp"" /&gt;_x000D_
  &lt;param n=""ClassName"" v=""SAS.OfficeAddin.StoredProcess"" /&gt;_x000D_
  &lt;param n=""XlNative"" v=""False"" /&gt;_x000D_
  &lt;param n=""UnselectedIds"" v="""" /&gt;_x000D_
  &lt;param n=""_ROM_Version_"" v=""1'"</definedName>
    <definedName name="_AMO_ContentDefinition_12274694.12" hidden="1">"'.3"" /&gt;_x000D_
  &lt;param n=""_ROM_Application_"" v=""ODS"" /&gt;_x000D_
  &lt;param n=""_ROM_AppVersion_"" v=""9.4"" /&gt;_x000D_
  &lt;param n=""maxReportCols"" v=""4"" /&gt;_x000D_
  &lt;fids n=""main.srx"" v=""0"" /&gt;_x000D_
  &lt;ExcelXMLOptions AdjColWidths=""True"" RowOpt=""InsertEntire"" ColOpt'"</definedName>
    <definedName name="_AMO_ContentDefinition_12274694.13" hidden="1">"'=""InsertCells"" /&gt;_x000D_
&lt;/ContentDefinition&gt;'"</definedName>
    <definedName name="_AMO_ContentDefinition_12274694.2" hidden="1">"' grphSet=""True"" imgY=""0"" imgX=""0"" redirect=""False""&gt;_x000D_
  &lt;files&gt;C:\Users\exts.bazhenova\Documents\My SAS Files\Add-In for Microsoft Office\_SOA_A5A05J6X.BL0012S0_966886139\main.srx&lt;/files&gt;_x000D_
  &lt;parents /&gt;_x000D_
  &lt;children /&gt;_x000D_
  &lt;param n=""DisplayNa'"</definedName>
    <definedName name="_AMO_ContentDefinition_12274694.3" hidden="1">"'me"" v=""Экологический отчет.GRI 306_Secondary use"" /&gt;_x000D_
  &lt;param n=""DisplayType"" v=""Хранимый процесс"" /&gt;_x000D_
  &lt;param n=""RawValues"" v=""True"" /&gt;_x000D_
  &lt;param n=""AMO_Version"" v=""7.1"" /&gt;_x000D_
  &lt;param n=""Prompts"" v=""&amp;lt;PromptValues obj=&amp;quot;p1&amp;qu'"</definedName>
    <definedName name="_AMO_ContentDefinition_12274694.4" hidden="1">"'ot; version=&amp;quot;1.0&amp;quot;&amp;gt;&amp;lt;DefinitionReferencesAndValues&amp;gt;&amp;lt;PromptDefinitionReference obj=&amp;quot;p2&amp;quot; promptId=&amp;quot;PromptDef_1602603988948_475846&amp;quot; name=&amp;quot;QuarterEnd&amp;quot; definitionType=&amp;quot;DateDefinition&amp;quot; dateType=&amp;qu'"</definedName>
    <definedName name="_AMO_ContentDefinition_12274694.5" hidden="1">"'ot;QUARTER&amp;quot; selectionType=&amp;quot;Single&amp;quot;&amp;gt;&amp;lt;Value&amp;gt;&amp;lt;Quarter obj=&amp;quot;p3&amp;quot; value=&amp;quot;Q3, 2021&amp;quot; /&amp;gt;&amp;lt;/Value&amp;gt;&amp;lt;/PromptDefinitionReference&amp;gt;&amp;lt;PromptDefinitionReference obj=&amp;quot;p4&amp;quot; promptId=&amp;quot;PromptDef_'"</definedName>
    <definedName name="_AMO_ContentDefinition_12274694.6" hidden="1">"'1602603947164_107076&amp;quot; name=&amp;quot;QuarterBeg&amp;quot; definitionType=&amp;quot;DateDefinition&amp;quot; dateType=&amp;quot;QUARTER&amp;quot; selectionType=&amp;quot;Single&amp;quot;&amp;gt;&amp;lt;Value&amp;gt;&amp;lt;Quarter obj=&amp;quot;p5&amp;quot; value=&amp;quot;Q1, 2017&amp;quot; /&amp;gt;&amp;lt;/Value&amp;gt'"</definedName>
    <definedName name="_AMO_ContentDefinition_12274694.7" hidden="1">"';&amp;lt;/PromptDefinitionReference&amp;gt;&amp;lt;/DefinitionReferencesAndValues&amp;gt;&amp;lt;/PromptValues&amp;gt;"" /&gt;_x000D_
  &lt;param n=""HasPrompts"" v=""True"" /&gt;_x000D_
  &lt;param n=""DNA"" v=""&amp;lt;DNA&amp;gt;&amp;#xD;&amp;#xA;  &amp;lt;Type&amp;gt;StoredProcess&amp;lt;/Type&amp;gt;&amp;#xD;&amp;#xA;  &amp;lt;Name&amp;gt;Э'"</definedName>
    <definedName name="_AMO_ContentDefinition_12274694.8" hidden="1">"'кологический отчет.GRI 306_Secondary use&amp;lt;/Name&amp;gt;&amp;#xD;&amp;#xA;  &amp;lt;Version&amp;gt;1&amp;lt;/Version&amp;gt;&amp;#xD;&amp;#xA;  &amp;lt;Assembly&amp;gt;SAS.EG.SDS.Model&amp;lt;/Assembly&amp;gt;&amp;#xD;&amp;#xA;  &amp;lt;Factory&amp;gt;SAS.EG.SDS.Model.Creator&amp;lt;/Factory&amp;gt;&amp;#xD;&amp;#xA;  &amp;lt;ParentName'"</definedName>
    <definedName name="_AMO_ContentDefinition_12274694.9" hidden="1">"'&amp;gt;Экология&amp;lt;/ParentName&amp;gt;&amp;#xD;&amp;#xA;  &amp;lt;DisplayName&amp;gt;Экологический отчет.GRI 306_Secondary use&amp;lt;/DisplayName&amp;gt;&amp;#xD;&amp;#xA;  &amp;lt;SBIP&amp;gt;/PostAnalysis/Stored Processes/Экология/Экологический отчет.GRI 306_Secondary use&amp;lt;/SBIP&amp;gt;&amp;#xD;&amp;#xA;'"</definedName>
    <definedName name="_AMO_ContentDefinition_375145870" hidden="1">"'Partitions:15'"</definedName>
    <definedName name="_AMO_ContentDefinition_375145870.0" hidden="1">"'&lt;ContentDefinition name=""Экологический отчет. Отходы. Учет. Год."" rsid=""375145870"" type=""StoredProcess"" format=""ReportXml"" imgfmt=""ActiveX"" created=""12/21/2021 09:27:53"" modifed=""12/21/2021 12:13:57"" user=""Bazhenova Svetlana (Accentu'"</definedName>
    <definedName name="_AMO_ContentDefinition_375145870.1" hidden="1">"'re)"" apply=""False"" css=""C:\SAS\SASHome\SASAddinforMicrosoftOffice\7.1\Styles\AMODefault.css"" range=""Экологический_отчет__Отходы__Учет__Год_"" auto=""False"" xTime=""00:00:13.3333427"" rTime=""00:00:10.2262575"" bgnew=""False"" nFmt=""False"" g'"</definedName>
    <definedName name="_AMO_ContentDefinition_375145870.10" hidden="1">"'AS.EG.SDS.Model.Creator&amp;lt;/Factory&amp;gt;&amp;#xD;&amp;#xA;  &amp;lt;ParentName&amp;gt;Экология&amp;lt;/ParentName&amp;gt;&amp;#xD;&amp;#xA;  &amp;lt;DisplayName&amp;gt;Экологический отчет. Отходы. Учет. Год.&amp;lt;/DisplayName&amp;gt;&amp;#xD;&amp;#xA;  &amp;lt;SBIP&amp;gt;/PostAnalysis/Stored Processes/Экология/Э'"</definedName>
    <definedName name="_AMO_ContentDefinition_375145870.11" hidden="1">"'кологический отчет. Отходы. Учет. Год.&amp;lt;/SBIP&amp;gt;&amp;#xD;&amp;#xA;  &amp;lt;SBIPFull&amp;gt;/PostAnalysis/Stored Processes/Экология/Экологический отчет. Отходы. Учет. Год.(StoredProcess)&amp;lt;/SBIPFull&amp;gt;&amp;#xD;&amp;#xA;  &amp;lt;Path&amp;gt;/PostAnalysis/Stored Processes/Эколог'"</definedName>
    <definedName name="_AMO_ContentDefinition_375145870.12" hidden="1">"'ия/Экологический отчет. Отходы. Учет. Год.&amp;lt;/Path&amp;gt;&amp;#xD;&amp;#xA;&amp;lt;/DNA&amp;gt;"" /&gt;_x000D_
  &lt;param n=""ServerName"" v=""SASApp"" /&gt;_x000D_
  &lt;param n=""ClassName"" v=""SAS.OfficeAddin.StoredProcess"" /&gt;_x000D_
  &lt;param n=""XlNative"" v=""False"" /&gt;_x000D_
  &lt;param n=""Uns'"</definedName>
    <definedName name="_AMO_ContentDefinition_375145870.13" hidden="1">"'electedIds"" v="""" /&gt;_x000D_
  &lt;param n=""_ROM_Version_"" v=""1.3"" /&gt;_x000D_
  &lt;param n=""_ROM_Application_"" v=""ODS"" /&gt;_x000D_
  &lt;param n=""_ROM_AppVersion_"" v=""9.4"" /&gt;_x000D_
  &lt;param n=""maxReportCols"" v=""77"" /&gt;_x000D_
  &lt;fids n=""main.srx"" v=""0"" /&gt;_x000D_
  &lt;ExcelXMLOp'"</definedName>
    <definedName name="_AMO_ContentDefinition_375145870.14" hidden="1">"'tions AdjColWidths=""False"" RowOpt=""InsertEntire"" ColOpt=""InsertCells"" /&gt;_x000D_
&lt;/ContentDefinition&gt;'"</definedName>
    <definedName name="_AMO_ContentDefinition_375145870.2" hidden="1">"'rphSet=""True"" imgY=""0"" imgX=""0"" redirect=""False""&gt;_x000D_
  &lt;files&gt;C:\Users\exts.bazhenova\Documents\My SAS Files\Add-In for Microsoft Office\_SOA_A5A05J6X.BL000WM3_571269323\main.srx&lt;/files&gt;_x000D_
  &lt;parents /&gt;_x000D_
  &lt;children /&gt;_x000D_
  &lt;param n=""DisplayName'"</definedName>
    <definedName name="_AMO_ContentDefinition_375145870.3" hidden="1">"'"" v=""Экологический отчет. Отходы. Учет. Год."" /&gt;_x000D_
  &lt;param n=""DisplayType"" v=""Хранимый процесс"" /&gt;_x000D_
  &lt;param n=""RawValues"" v=""True"" /&gt;_x000D_
  &lt;param n=""AMO_Version"" v=""7.1"" /&gt;_x000D_
  &lt;param n=""Prompts"" v=""&amp;lt;PromptValues obj=&amp;quot;p1&amp;quot; '"</definedName>
    <definedName name="_AMO_ContentDefinition_375145870.4" hidden="1">"'version=&amp;quot;1.0&amp;quot;&amp;gt;&amp;lt;DefinitionReferencesAndValues&amp;gt;&amp;lt;PromptDefinitionReference obj=&amp;quot;p2&amp;quot; promptId=&amp;quot;PromptDef_1602603947164_107076&amp;quot; name=&amp;quot;QuarterBeg&amp;quot; definitionType=&amp;quot;DateDefinition&amp;quot; dateType=&amp;quot;Q'"</definedName>
    <definedName name="_AMO_ContentDefinition_375145870.5" hidden="1">"'UARTER&amp;quot; selectionType=&amp;quot;Single&amp;quot;&amp;gt;&amp;lt;Value&amp;gt;&amp;lt;Quarter obj=&amp;quot;p3&amp;quot; value=&amp;quot;Q1, 2017&amp;quot; /&amp;gt;&amp;lt;/Value&amp;gt;&amp;lt;/PromptDefinitionReference&amp;gt;&amp;lt;PromptDefinitionReference obj=&amp;quot;p4&amp;quot; promptId=&amp;quot;PromptDef_1640'"</definedName>
    <definedName name="_AMO_ContentDefinition_375145870.6" hidden="1">"'007311797_11790&amp;quot; name=&amp;quot;ReportType&amp;quot; definitionType=&amp;quot;TextDefinition&amp;quot; selectionType=&amp;quot;Single&amp;quot;&amp;gt;&amp;lt;Value&amp;gt;&amp;lt;String obj=&amp;quot;p5&amp;quot; value=&amp;quot;1&amp;quot; /&amp;gt;&amp;lt;/Value&amp;gt;&amp;lt;/PromptDefinitionReference&amp;gt;&amp;lt;Pro'"</definedName>
    <definedName name="_AMO_ContentDefinition_375145870.7" hidden="1">"'mptDefinitionReference obj=&amp;quot;p6&amp;quot; promptId=&amp;quot;PromptDef_1602603988948_475846&amp;quot; name=&amp;quot;QuarterEnd&amp;quot; definitionType=&amp;quot;DateDefinition&amp;quot; dateType=&amp;quot;QUARTER&amp;quot; selectionType=&amp;quot;Single&amp;quot;&amp;gt;&amp;lt;Value&amp;gt;&amp;lt;Quart'"</definedName>
    <definedName name="_AMO_ContentDefinition_375145870.8" hidden="1">"'er obj=&amp;quot;p7&amp;quot; value=&amp;quot;Q3, 2021&amp;quot;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v=""&amp;lt;DNA&amp;gt;&amp;#xD;&amp;#x'"</definedName>
    <definedName name="_AMO_ContentDefinition_375145870.9" hidden="1">"'A;  &amp;lt;Type&amp;gt;StoredProcess&amp;lt;/Type&amp;gt;&amp;#xD;&amp;#xA;  &amp;lt;Name&amp;gt;Экологический отчет. Отходы. Учет. Год.&amp;lt;/Name&amp;gt;&amp;#xD;&amp;#xA;  &amp;lt;Version&amp;gt;1&amp;lt;/Version&amp;gt;&amp;#xD;&amp;#xA;  &amp;lt;Assembly&amp;gt;SAS.EG.SDS.Model&amp;lt;/Assembly&amp;gt;&amp;#xD;&amp;#xA;  &amp;lt;Factory&amp;gt;S'"</definedName>
    <definedName name="_AMO_ContentDefinition_487043116" hidden="1">"'Partitions:15'"</definedName>
    <definedName name="_AMO_ContentDefinition_487043116.0" hidden="1">"'&lt;ContentDefinition name=""Экологический отчет. Отходы. Учет. Год."" rsid=""487043116"" type=""StoredProcess"" format=""ReportXml"" imgfmt=""ActiveX"" created=""12/21/2021 11:40:00"" modifed=""12/21/2021 12:07:08"" user=""Bazhenova Svetlana (Accentu'"</definedName>
    <definedName name="_AMO_ContentDefinition_487043116.1" hidden="1">"'re)"" apply=""False"" css=""C:\SAS\SASHome\SASAddinforMicrosoftOffice\7.1\Styles\AMODefault.css"" range=""Экологический_отчет__Отходы__Уче_3"" auto=""False"" xTime=""00:00:07.6063339"" rTime=""00:00:06.8223038"" bgnew=""False"" nFmt=""False"" grph'"</definedName>
    <definedName name="_AMO_ContentDefinition_487043116.10" hidden="1">"'G.SDS.Model.Creator&amp;lt;/Factory&amp;gt;&amp;#xD;&amp;#xA;  &amp;lt;ParentName&amp;gt;Экология&amp;lt;/ParentName&amp;gt;&amp;#xD;&amp;#xA;  &amp;lt;DisplayName&amp;gt;Экологический отчет. Отходы. Учет. Год.&amp;lt;/DisplayName&amp;gt;&amp;#xD;&amp;#xA;  &amp;lt;SBIP&amp;gt;/PostAnalysis/Stored Processes/Экология/Эколо'"</definedName>
    <definedName name="_AMO_ContentDefinition_487043116.11" hidden="1">"'гический отчет. Отходы. Учет. Год.&amp;lt;/SBIP&amp;gt;&amp;#xD;&amp;#xA;  &amp;lt;SBIPFull&amp;gt;/PostAnalysis/Stored Processes/Экология/Экологический отчет. Отходы. Учет. Год.(StoredProcess)&amp;lt;/SBIPFull&amp;gt;&amp;#xD;&amp;#xA;  &amp;lt;Path&amp;gt;/PostAnalysis/Stored Processes/Экология/Э'"</definedName>
    <definedName name="_AMO_ContentDefinition_487043116.12" hidden="1">"'кологический отчет. Отходы. Учет. Год.&amp;lt;/Path&amp;gt;&amp;#xD;&amp;#xA;&amp;lt;/DNA&amp;gt;"" /&gt;_x000D_
  &lt;param n=""ServerName"" v=""SASApp"" /&gt;_x000D_
  &lt;param n=""ClassName"" v=""SAS.OfficeAddin.StoredProcess"" /&gt;_x000D_
  &lt;param n=""XlNative"" v=""False"" /&gt;_x000D_
  &lt;param n=""Unselec'"</definedName>
    <definedName name="_AMO_ContentDefinition_487043116.13" hidden="1">"'tedIds"" v="""" /&gt;_x000D_
  &lt;param n=""_ROM_Version_"" v=""1.3"" /&gt;_x000D_
  &lt;param n=""_ROM_Application_"" v=""ODS"" /&gt;_x000D_
  &lt;param n=""_ROM_AppVersion_"" v=""9.4"" /&gt;_x000D_
  &lt;param n=""maxReportCols"" v=""20"" /&gt;_x000D_
  &lt;fids n=""main.srx"" v=""0"" /&gt;_x000D_
  &lt;ExcelXMLOptio'"</definedName>
    <definedName name="_AMO_ContentDefinition_487043116.14" hidden="1">"'ns AdjColWidths=""True"" RowOpt=""InsertEntire"" ColOpt=""InsertCells"" /&gt;_x000D_
&lt;/ContentDefinition&gt;'"</definedName>
    <definedName name="_AMO_ContentDefinition_487043116.2" hidden="1">"'Set=""True"" imgY=""0"" imgX=""0"" redirect=""False""&gt;_x000D_
  &lt;files&gt;C:\Users\exts.bazhenova\Documents\My SAS Files\Add-In for Microsoft Office\_SOA_A5A05J6X.BL000WM3_950400232\main.srx&lt;/files&gt;_x000D_
  &lt;parents /&gt;_x000D_
  &lt;children /&gt;_x000D_
  &lt;param n=""DisplayName"" v'"</definedName>
    <definedName name="_AMO_ContentDefinition_487043116.3" hidden="1">"'=""Экологический отчет. Отходы. Учет. Год."" /&gt;_x000D_
  &lt;param n=""DisplayType"" v=""Хранимый процесс"" /&gt;_x000D_
  &lt;param n=""RawValues"" v=""True"" /&gt;_x000D_
  &lt;param n=""AMO_Version"" v=""7.1"" /&gt;_x000D_
  &lt;param n=""Prompts"" v=""&amp;lt;PromptValues obj=&amp;quot;p1&amp;quot; vers'"</definedName>
    <definedName name="_AMO_ContentDefinition_487043116.4" hidden="1">"'ion=&amp;quot;1.0&amp;quot;&amp;gt;&amp;lt;DefinitionReferencesAndValues&amp;gt;&amp;lt;PromptDefinitionReference obj=&amp;quot;p2&amp;quot; promptId=&amp;quot;PromptDef_1602603947164_107076&amp;quot; name=&amp;quot;QuarterBeg&amp;quot; definitionType=&amp;quot;DateDefinition&amp;quot; dateType=&amp;quot;QUART'"</definedName>
    <definedName name="_AMO_ContentDefinition_487043116.5" hidden="1">"'ER&amp;quot; selectionType=&amp;quot;Single&amp;quot;&amp;gt;&amp;lt;Value&amp;gt;&amp;lt;Quarter obj=&amp;quot;p3&amp;quot; value=&amp;quot;Q1, 2020&amp;quot; /&amp;gt;&amp;lt;/Value&amp;gt;&amp;lt;/PromptDefinitionReference&amp;gt;&amp;lt;PromptDefinitionReference obj=&amp;quot;p4&amp;quot; promptId=&amp;quot;PromptDef_16026039'"</definedName>
    <definedName name="_AMO_ContentDefinition_487043116.6" hidden="1">"'88948_475846&amp;quot; name=&amp;quot;QuarterEnd&amp;quot; definitionType=&amp;quot;DateDefinition&amp;quot; dateType=&amp;quot;QUARTER&amp;quot; selectionType=&amp;quot;Single&amp;quot;&amp;gt;&amp;lt;Value&amp;gt;&amp;lt;Quarter obj=&amp;quot;p5&amp;quot; value=&amp;quot;Q4, 2020&amp;quot; /&amp;gt;&amp;lt;/Value&amp;gt;&amp;lt;/Pr'"</definedName>
    <definedName name="_AMO_ContentDefinition_487043116.7" hidden="1">"'omptDefinitionReference&amp;gt;&amp;lt;PromptDefinitionReference obj=&amp;quot;p6&amp;quot; promptId=&amp;quot;PromptDef_1640007311797_11790&amp;quot; name=&amp;quot;ReportType&amp;quot; definitionType=&amp;quot;TextDefinition&amp;quot; selectionType=&amp;quot;Single&amp;quot;&amp;gt;&amp;lt;Value&amp;gt;&amp;lt;S'"</definedName>
    <definedName name="_AMO_ContentDefinition_487043116.8" hidden="1">"'tring obj=&amp;quot;p7&amp;quot; value=&amp;quot;0&amp;quot;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'"</definedName>
    <definedName name="_AMO_ContentDefinition_487043116.9" hidden="1">"'&amp;lt;Type&amp;gt;StoredProcess&amp;lt;/Type&amp;gt;&amp;#xD;&amp;#xA;  &amp;lt;Name&amp;gt;Экологический отчет. Отходы. Учет. Год.&amp;lt;/Name&amp;gt;&amp;#xD;&amp;#xA;  &amp;lt;Version&amp;gt;1&amp;lt;/Version&amp;gt;&amp;#xD;&amp;#xA;  &amp;lt;Assembly&amp;gt;SAS.EG.SDS.Model&amp;lt;/Assembly&amp;gt;&amp;#xD;&amp;#xA;  &amp;lt;Factory&amp;gt;SAS.E'"</definedName>
    <definedName name="_AMO_ContentDefinition_498700669" hidden="1">"'Partitions:15'"</definedName>
    <definedName name="_AMO_ContentDefinition_498700669.0" hidden="1">"'&lt;ContentDefinition name=""Экологический отчет. Отходы. Учет. Год."" rsid=""498700669"" type=""StoredProcess"" format=""ReportXml"" imgfmt=""ActiveX"" created=""03/28/2022 15:02:13"" modifed=""03/29/2022 16:54:07"" user=""Danilova Olga (EnelRussia H'"</definedName>
    <definedName name="_AMO_ContentDefinition_498700669.1" hidden="1">"'Q)"" apply=""False"" css=""C:\Program Files\SASHome\SASAddInforMicrosoftOffice\8\Styles\AMODefault.css"" range=""Экологический_отчет__Отходы__Уче_3"" auto=""False"" xTime=""00:00:10.8883199"" rTime=""00:00:16.3999228"" bgnew=""False"" nFmt=""False""'"</definedName>
    <definedName name="_AMO_ContentDefinition_498700669.10" hidden="1">"'gt;&amp;#xD;&amp;#xA;  &amp;lt;Assembly&amp;gt;SAS.EG.SDS.Model&amp;lt;/Assembly&amp;gt;&amp;#xD;&amp;#xA;  &amp;lt;Factory&amp;gt;SAS.EG.SDS.Model.Creator&amp;lt;/Factory&amp;gt;&amp;#xD;&amp;#xA;  &amp;lt;ParentName&amp;gt;Экология&amp;lt;/ParentName&amp;gt;&amp;#xD;&amp;#xA;  &amp;lt;DisplayName&amp;gt;Экологический отчет. Отходы. Уче'"</definedName>
    <definedName name="_AMO_ContentDefinition_498700669.11" hidden="1">"'т. Год.&amp;lt;/DisplayName&amp;gt;&amp;#xD;&amp;#xA;  &amp;lt;SBIP&amp;gt;/PostAnalysis/Stored Processes/Экология/Экологический отчет. Отходы. Учет. Год.&amp;lt;/SBIP&amp;gt;&amp;#xD;&amp;#xA;  &amp;lt;SBIPFull&amp;gt;/PostAnalysis/Stored Processes/Экология/Экологический отчет. Отходы. Учет. Год.('"</definedName>
    <definedName name="_AMO_ContentDefinition_498700669.12" hidden="1">"'StoredProcess)&amp;lt;/SBIPFull&amp;gt;&amp;#xD;&amp;#xA;  &amp;lt;Path&amp;gt;/PostAnalysis/Stored Processes/Экология/Экологический отчет. Отходы. Учет. Год.&amp;lt;/Path&amp;gt;&amp;#xD;&amp;#xA;&amp;lt;/DNA&amp;gt;"" /&gt;_x000D_
  &lt;param n=""ServerName"" v=""SASApp"" /&gt;_x000D_
  &lt;param n=""ClassName"" v=""SAS'"</definedName>
    <definedName name="_AMO_ContentDefinition_498700669.13" hidden="1">"'.OfficeAddin.StoredProcess""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'"</definedName>
    <definedName name="_AMO_ContentDefinition_498700669.14" hidden="1">"' &lt;param n=""maxReportCols"" v=""72"" /&gt;_x000D_
  &lt;fids n=""main.srx"" v=""0"" /&gt;_x000D_
  &lt;ExcelXMLOptions AdjColWidths=""True"" RowOpt=""InsertEntire"" ColOpt=""InsertCells"" /&gt;_x000D_
&lt;/ContentDefinition&gt;'"</definedName>
    <definedName name="_AMO_ContentDefinition_498700669.2" hidden="1">"' grphSet=""True"" imgY=""0"" imgX=""0"" redirect=""False""&gt;_x000D_
  &lt;files&gt;C:\Users\olga.danilova\Documents\My SAS Files\Add-In for Microsoft Office\_SOA_A5A05J6X.BL000WM3_220422899\main.srx&lt;/files&gt;_x000D_
  &lt;parents /&gt;_x000D_
  &lt;children /&gt;_x000D_
  &lt;param n=""DisplayNam'"</definedName>
    <definedName name="_AMO_ContentDefinition_498700669.3" hidden="1">"'e"" v=""Экологический отчет. Отходы. Учет. Год."" /&gt;_x000D_
  &lt;param n=""DisplayType"" v=""Stored Process"" /&gt;_x000D_
  &lt;param n=""AMO_Version"" v=""8.0"" /&gt;_x000D_
  &lt;param n=""ServerHostName"" v=""hq-sasp01"" /&gt;_x000D_
  &lt;param n=""Author"" v=""hq.sas"" /&gt;_x000D_
  &lt;param n='"</definedName>
    <definedName name="_AMO_ContentDefinition_498700669.4" hidden="1">"'""RawValues"" v=""True"" /&gt;_x000D_
  &lt;param n=""Prompts"" v=""&amp;lt;PromptValues obj=&amp;quot;p1&amp;quot; version=&amp;quot;1.0&amp;quot;&amp;gt;&amp;lt;DefinitionReferencesAndValues&amp;gt;&amp;lt;PromptDefinitionReference obj=&amp;quot;p2&amp;quot; promptId=&amp;quot;PromptDef_1602603988948_475846&amp;'"</definedName>
    <definedName name="_AMO_ContentDefinition_498700669.5" hidden="1">"'quot; name=&amp;quot;QuarterEnd&amp;quot; definitionType=&amp;quot;DateDefinition&amp;quot; dateType=&amp;quot;QUARTER&amp;quot; selectionType=&amp;quot;Single&amp;quot;&amp;gt;&amp;lt;Value&amp;gt;&amp;lt;Quarter obj=&amp;quot;p3&amp;quot; value=&amp;quot;Q4, 2021&amp;quot; /&amp;gt;&amp;lt;/Value&amp;gt;&amp;lt;/PromptDefinitio'"</definedName>
    <definedName name="_AMO_ContentDefinition_498700669.6" hidden="1">"'nReference&amp;gt;&amp;lt;PromptDefinitionReference obj=&amp;quot;p4&amp;quot; promptId=&amp;quot;PromptDef_1602603947164_107076&amp;quot; name=&amp;quot;QuarterBeg&amp;quot; definitionType=&amp;quot;DateDefinition&amp;quot; dateType=&amp;quot;QUARTER&amp;quot; selectionType=&amp;quot;Single&amp;quot;&amp;gt;&amp;'"</definedName>
    <definedName name="_AMO_ContentDefinition_498700669.7" hidden="1">"'lt;Value&amp;gt;&amp;lt;Quarter obj=&amp;quot;p5&amp;quot; value=&amp;quot;Q1, 2017&amp;quot; /&amp;gt;&amp;lt;/Value&amp;gt;&amp;lt;/PromptDefinitionReference&amp;gt;&amp;lt;PromptDefinitionReference obj=&amp;quot;p6&amp;quot; promptId=&amp;quot;PromptDef_1640007311797_11790&amp;quot; name=&amp;quot;ReportType&amp;quot; '"</definedName>
    <definedName name="_AMO_ContentDefinition_498700669.8" hidden="1">"'definitionType=&amp;quot;TextDefinition&amp;quot; selectionType=&amp;quot;Single&amp;quot;&amp;gt;&amp;lt;Value&amp;gt;&amp;lt;String obj=&amp;quot;p7&amp;quot; value=&amp;quot;2&amp;quot; /&amp;gt;&amp;lt;/Value&amp;gt;&amp;lt;/PromptDefinitionReference&amp;gt;&amp;lt;/DefinitionReferencesAndValues&amp;gt;&amp;lt;/PromptValues&amp;g'"</definedName>
    <definedName name="_AMO_ContentDefinition_498700669.9" hidden="1">"'t;"" /&gt;_x000D_
  &lt;param n=""HasPrompts"" v=""True"" /&gt;_x000D_
  &lt;param n=""DNA"" v=""&amp;lt;DNA&amp;gt;&amp;#xD;&amp;#xA;  &amp;lt;Type&amp;gt;StoredProcess&amp;lt;/Type&amp;gt;&amp;#xD;&amp;#xA;  &amp;lt;Name&amp;gt;Экологический отчет. Отходы. Учет. Год.&amp;lt;/Name&amp;gt;&amp;#xD;&amp;#xA;  &amp;lt;Version&amp;gt;1&amp;lt;/Version&amp;'"</definedName>
    <definedName name="_AMO_ContentDefinition_88851631" hidden="1">"'Partitions:15'"</definedName>
    <definedName name="_AMO_ContentDefinition_88851631.0" hidden="1">"'&lt;ContentDefinition name=""Экологический отчет. Отходы. Учет. Год."" rsid=""88851631"" type=""StoredProcess"" format=""ReportXml"" imgfmt=""ActiveX"" created=""12/21/2021 09:31:07"" modifed=""12/21/2021 12:12:14"" user=""Bazhenova Svetlana (Accentur'"</definedName>
    <definedName name="_AMO_ContentDefinition_88851631.1" hidden="1">"'e)"" apply=""False"" css=""C:\SAS\SASHome\SASAddinforMicrosoftOffice\7.1\Styles\AMODefault.css"" range=""Экологический_отчет__Отходы__Уче_2"" auto=""False"" xTime=""00:00:11.6703741"" rTime=""00:00:05.3561581"" bgnew=""False"" nFmt=""False"" grphS'"</definedName>
    <definedName name="_AMO_ContentDefinition_88851631.10" hidden="1">"'.SDS.Model.Creator&amp;lt;/Factory&amp;gt;&amp;#xD;&amp;#xA;  &amp;lt;ParentName&amp;gt;Экология&amp;lt;/ParentName&amp;gt;&amp;#xD;&amp;#xA;  &amp;lt;DisplayName&amp;gt;Экологический отчет. Отходы. Учет. Год.&amp;lt;/DisplayName&amp;gt;&amp;#xD;&amp;#xA;  &amp;lt;SBIP&amp;gt;/PostAnalysis/Stored Processes/Экология/Эколог'"</definedName>
    <definedName name="_AMO_ContentDefinition_88851631.11" hidden="1">"'ический отчет. Отходы. Учет. Год.&amp;lt;/SBIP&amp;gt;&amp;#xD;&amp;#xA;  &amp;lt;SBIPFull&amp;gt;/PostAnalysis/Stored Processes/Экология/Экологический отчет. Отходы. Учет. Год.(StoredProcess)&amp;lt;/SBIPFull&amp;gt;&amp;#xD;&amp;#xA;  &amp;lt;Path&amp;gt;/PostAnalysis/Stored Processes/Экология/Эк'"</definedName>
    <definedName name="_AMO_ContentDefinition_88851631.12" hidden="1">"'ологический отчет. Отходы. Учет. Год.&amp;lt;/Path&amp;gt;&amp;#xD;&amp;#xA;&amp;lt;/DNA&amp;gt;"" /&gt;_x000D_
  &lt;param n=""ServerName"" v=""SASApp"" /&gt;_x000D_
  &lt;param n=""ClassName"" v=""SAS.OfficeAddin.StoredProcess"" /&gt;_x000D_
  &lt;param n=""XlNative"" v=""False"" /&gt;_x000D_
  &lt;param n=""Unselect'"</definedName>
    <definedName name="_AMO_ContentDefinition_88851631.13" hidden="1">"'edIds"" v="""" /&gt;_x000D_
  &lt;param n=""_ROM_Version_"" v=""1.3"" /&gt;_x000D_
  &lt;param n=""_ROM_Application_"" v=""ODS"" /&gt;_x000D_
  &lt;param n=""_ROM_AppVersion_"" v=""9.4"" /&gt;_x000D_
  &lt;param n=""maxReportCols"" v=""77"" /&gt;_x000D_
  &lt;fids n=""main.srx"" v=""0"" /&gt;_x000D_
  &lt;ExcelXMLOption'"</definedName>
    <definedName name="_AMO_ContentDefinition_88851631.14" hidden="1">"'s AdjColWidths=""False"" RowOpt=""InsertEntire"" ColOpt=""InsertCells"" /&gt;_x000D_
&lt;/ContentDefinition&gt;'"</definedName>
    <definedName name="_AMO_ContentDefinition_88851631.2" hidden="1">"'et=""True"" imgY=""0"" imgX=""0"" redirect=""False""&gt;_x000D_
  &lt;files&gt;C:\Users\exts.bazhenova\Documents\My SAS Files\Add-In for Microsoft Office\_SOA_A5A05J6X.BL000WM3_883627572\main.srx&lt;/files&gt;_x000D_
  &lt;parents /&gt;_x000D_
  &lt;children /&gt;_x000D_
  &lt;param n=""DisplayName"" v='"</definedName>
    <definedName name="_AMO_ContentDefinition_88851631.3" hidden="1">"'""Экологический отчет. Отходы. Учет. Год."" /&gt;_x000D_
  &lt;param n=""DisplayType"" v=""Хранимый процесс"" /&gt;_x000D_
  &lt;param n=""RawValues"" v=""True"" /&gt;_x000D_
  &lt;param n=""AMO_Version"" v=""7.1"" /&gt;_x000D_
  &lt;param n=""Prompts"" v=""&amp;lt;PromptValues obj=&amp;quot;p1&amp;quot; versi'"</definedName>
    <definedName name="_AMO_ContentDefinition_88851631.4" hidden="1">"'on=&amp;quot;1.0&amp;quot;&amp;gt;&amp;lt;DefinitionReferencesAndValues&amp;gt;&amp;lt;PromptDefinitionReference obj=&amp;quot;p2&amp;quot; promptId=&amp;quot;PromptDef_1640007311797_11790&amp;quot; name=&amp;quot;ReportType&amp;quot; definitionType=&amp;quot;TextDefinition&amp;quot; selectionType=&amp;quot;Si'"</definedName>
    <definedName name="_AMO_ContentDefinition_88851631.5" hidden="1">"'ngle&amp;quot;&amp;gt;&amp;lt;Value&amp;gt;&amp;lt;String obj=&amp;quot;p3&amp;quot; value=&amp;quot;2&amp;quot; /&amp;gt;&amp;lt;/Value&amp;gt;&amp;lt;/PromptDefinitionReference&amp;gt;&amp;lt;PromptDefinitionReference obj=&amp;quot;p4&amp;quot; promptId=&amp;quot;PromptDef_1602603947164_107076&amp;quot; name=&amp;quot;QuarterBe'"</definedName>
    <definedName name="_AMO_ContentDefinition_88851631.6" hidden="1">"'g&amp;quot; definitionType=&amp;quot;DateDefinition&amp;quot; dateType=&amp;quot;QUARTER&amp;quot; selectionType=&amp;quot;Single&amp;quot;&amp;gt;&amp;lt;Value&amp;gt;&amp;lt;Quarter obj=&amp;quot;p5&amp;quot; value=&amp;quot;Q1, 2017&amp;quot; /&amp;gt;&amp;lt;/Value&amp;gt;&amp;lt;/PromptDefinitionReference&amp;gt;&amp;lt;PromptDe'"</definedName>
    <definedName name="_AMO_ContentDefinition_88851631.7" hidden="1">"'finitionReference obj=&amp;quot;p6&amp;quot; promptId=&amp;quot;PromptDef_1602603988948_475846&amp;quot; name=&amp;quot;QuarterEnd&amp;quot; definitionType=&amp;quot;DateDefinition&amp;quot; dateType=&amp;quot;QUARTER&amp;quot; selectionType=&amp;quot;Single&amp;quot;&amp;gt;&amp;lt;Value&amp;gt;&amp;lt;Quarter ob'"</definedName>
    <definedName name="_AMO_ContentDefinition_88851631.8" hidden="1">"'j=&amp;quot;p7&amp;quot; value=&amp;quot;Q3, 2021&amp;quot; /&amp;gt;&amp;lt;/Value&amp;gt;&amp;lt;/PromptDefinitionReference&amp;gt;&amp;lt;/DefinitionReferencesAndValues&amp;gt;&amp;lt;/PromptValues&amp;gt;"" /&gt;_x000D_
  &lt;param n=""HasPrompts"" v=""True"" /&gt;_x000D_
  &lt;param n=""DNA"" v=""&amp;lt;DNA&amp;gt;&amp;#xD;&amp;#xA;  &amp;'"</definedName>
    <definedName name="_AMO_ContentDefinition_88851631.9" hidden="1">"'lt;Type&amp;gt;StoredProcess&amp;lt;/Type&amp;gt;&amp;#xD;&amp;#xA;  &amp;lt;Name&amp;gt;Экологический отчет. Отходы. Учет. Год.&amp;lt;/Name&amp;gt;&amp;#xD;&amp;#xA;  &amp;lt;Version&amp;gt;1&amp;lt;/Version&amp;gt;&amp;#xD;&amp;#xA;  &amp;lt;Assembly&amp;gt;SAS.EG.SDS.Model&amp;lt;/Assembly&amp;gt;&amp;#xD;&amp;#xA;  &amp;lt;Factory&amp;gt;SAS.EG'"</definedName>
    <definedName name="_AMO_ContentDefinition_922672552" hidden="1">"'Partitions:15'"</definedName>
    <definedName name="_AMO_ContentDefinition_922672552.0" hidden="1">"'&lt;ContentDefinition name=""Экологический отчет. Отходы. Учет. Год."" rsid=""922672552"" type=""StoredProcess"" format=""ReportXml"" imgfmt=""ActiveX"" created=""03/28/2022 15:01:17"" modifed=""03/29/2022 16:06:27"" user=""Danilova Olga (EnelRussia H'"</definedName>
    <definedName name="_AMO_ContentDefinition_922672552.1" hidden="1">"'Q)"" apply=""False"" css=""C:\Program Files\SASHome\SASAddInforMicrosoftOffice\8\Styles\AMODefault.css"" range=""Экологический_отчет__Отходы__Уче_2"" auto=""False"" xTime=""00:00:12.3847343"" rTime=""00:00:16.1973633"" bgnew=""False"" nFmt=""False""'"</definedName>
    <definedName name="_AMO_ContentDefinition_922672552.10" hidden="1">"';&amp;#xD;&amp;#xA;  &amp;lt;Assembly&amp;gt;SAS.EG.SDS.Model&amp;lt;/Assembly&amp;gt;&amp;#xD;&amp;#xA;  &amp;lt;Factory&amp;gt;SAS.EG.SDS.Model.Creator&amp;lt;/Factory&amp;gt;&amp;#xD;&amp;#xA;  &amp;lt;ParentName&amp;gt;Экология&amp;lt;/ParentName&amp;gt;&amp;#xD;&amp;#xA;  &amp;lt;DisplayName&amp;gt;Экологический отчет. Отходы. Учет.'"</definedName>
    <definedName name="_AMO_ContentDefinition_922672552.11" hidden="1">"' Год.&amp;lt;/DisplayName&amp;gt;&amp;#xD;&amp;#xA;  &amp;lt;SBIP&amp;gt;/PostAnalysis/Stored Processes/Экология/Экологический отчет. Отходы. Учет. Год.&amp;lt;/SBIP&amp;gt;&amp;#xD;&amp;#xA;  &amp;lt;SBIPFull&amp;gt;/PostAnalysis/Stored Processes/Экология/Экологический отчет. Отходы. Учет. Год.(St'"</definedName>
    <definedName name="_AMO_ContentDefinition_922672552.12" hidden="1">"'oredProcess)&amp;lt;/SBIPFull&amp;gt;&amp;#xD;&amp;#xA;  &amp;lt;Path&amp;gt;/PostAnalysis/Stored Processes/Экология/Экологический отчет. Отходы. Учет. Год.&amp;lt;/Path&amp;gt;&amp;#xD;&amp;#xA;&amp;lt;/DNA&amp;gt;"" /&gt;_x000D_
  &lt;param n=""ServerName"" v=""SASApp"" /&gt;_x000D_
  &lt;param n=""ClassName"" v=""SAS.O'"</definedName>
    <definedName name="_AMO_ContentDefinition_922672552.13" hidden="1">"'fficeAddin.StoredProcess""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 /&gt;_x000D_
  &lt;'"</definedName>
    <definedName name="_AMO_ContentDefinition_922672552.14" hidden="1">"'param n=""maxReportCols"" v=""72"" /&gt;_x000D_
  &lt;fids n=""main.srx"" v=""0"" /&gt;_x000D_
  &lt;ExcelXMLOptions AdjColWidths=""True"" RowOpt=""InsertEntire"" ColOpt=""InsertCells"" /&gt;_x000D_
&lt;/ContentDefinition&gt;'"</definedName>
    <definedName name="_AMO_ContentDefinition_922672552.2" hidden="1">"' grphSet=""True"" imgY=""0"" imgX=""0"" redirect=""False""&gt;_x000D_
  &lt;files&gt;C:\Users\olga.danilova\Documents\My SAS Files\Add-In for Microsoft Office\_SOA_A5A05J6X.BL000WM3_52677922\main.srx&lt;/files&gt;_x000D_
  &lt;parents /&gt;_x000D_
  &lt;children /&gt;_x000D_
  &lt;param n=""DisplayName'"</definedName>
    <definedName name="_AMO_ContentDefinition_922672552.3" hidden="1">"'"" v=""Экологический отчет. Отходы. Учет. Год."" /&gt;_x000D_
  &lt;param n=""DisplayType"" v=""Stored Process"" /&gt;_x000D_
  &lt;param n=""AMO_Version"" v=""8.0"" /&gt;_x000D_
  &lt;param n=""ServerHostName"" v=""hq-sasp01"" /&gt;_x000D_
  &lt;param n=""Author"" v=""hq.sas"" /&gt;_x000D_
  &lt;param n=""'"</definedName>
    <definedName name="_AMO_ContentDefinition_922672552.4" hidden="1">"'RawValues"" v=""True"" /&gt;_x000D_
  &lt;param n=""Prompts"" v=""&amp;lt;PromptValues obj=&amp;quot;p1&amp;quot; version=&amp;quot;1.0&amp;quot;&amp;gt;&amp;lt;DefinitionReferencesAndValues&amp;gt;&amp;lt;PromptDefinitionReference obj=&amp;quot;p2&amp;quot; promptId=&amp;quot;PromptDef_1640007311797_11790&amp;quo'"</definedName>
    <definedName name="_AMO_ContentDefinition_922672552.5" hidden="1">"'t; name=&amp;quot;ReportType&amp;quot; definitionType=&amp;quot;TextDefinition&amp;quot; selectionType=&amp;quot;Single&amp;quot;&amp;gt;&amp;lt;Value&amp;gt;&amp;lt;String obj=&amp;quot;p3&amp;quot; value=&amp;quot;1&amp;quot; /&amp;gt;&amp;lt;/Value&amp;gt;&amp;lt;/PromptDefinitionReference&amp;gt;&amp;lt;PromptDefinitionRefere'"</definedName>
    <definedName name="_AMO_ContentDefinition_922672552.6" hidden="1">"'nce obj=&amp;quot;p4&amp;quot; promptId=&amp;quot;PromptDef_1602603988948_475846&amp;quot; name=&amp;quot;QuarterEnd&amp;quot; definitionType=&amp;quot;DateDefinition&amp;quot; dateType=&amp;quot;QUARTER&amp;quot; selectionType=&amp;quot;Single&amp;quot;&amp;gt;&amp;lt;Value&amp;gt;&amp;lt;Quarter obj=&amp;quot;p5&amp;quo'"</definedName>
    <definedName name="_AMO_ContentDefinition_922672552.7" hidden="1">"'t; value=&amp;quot;Q4, 2021&amp;quot; /&amp;gt;&amp;lt;/Value&amp;gt;&amp;lt;/PromptDefinitionReference&amp;gt;&amp;lt;PromptDefinitionReference obj=&amp;quot;p6&amp;quot; promptId=&amp;quot;PromptDef_1602603947164_107076&amp;quot; name=&amp;quot;QuarterBeg&amp;quot; definitionType=&amp;quot;DateDefinition&amp;quo'"</definedName>
    <definedName name="_AMO_ContentDefinition_922672552.8" hidden="1">"'t; dateType=&amp;quot;QUARTER&amp;quot; selectionType=&amp;quot;Single&amp;quot;&amp;gt;&amp;lt;Value&amp;gt;&amp;lt;Quarter obj=&amp;quot;p7&amp;quot; value=&amp;quot;Q1, 2017&amp;quot; /&amp;gt;&amp;lt;/Value&amp;gt;&amp;lt;/PromptDefinitionReference&amp;gt;&amp;lt;/DefinitionReferencesAndValues&amp;gt;&amp;lt;/PromptValues&amp;gt;'"</definedName>
    <definedName name="_AMO_ContentDefinition_922672552.9" hidden="1">"'"" /&gt;_x000D_
  &lt;param n=""HasPrompts"" v=""True"" /&gt;_x000D_
  &lt;param n=""DNA"" v=""&amp;lt;DNA&amp;gt;&amp;#xD;&amp;#xA;  &amp;lt;Type&amp;gt;StoredProcess&amp;lt;/Type&amp;gt;&amp;#xD;&amp;#xA;  &amp;lt;Name&amp;gt;Экологический отчет. Отходы. Учет. Год.&amp;lt;/Name&amp;gt;&amp;#xD;&amp;#xA;  &amp;lt;Version&amp;gt;1&amp;lt;/Version&amp;gt'"</definedName>
    <definedName name="_AMO_ContentLocation_12274694_ROM_F0.SEC2.Tabulate_1.SEC1.BDY.Cross_tabular_summary_report_Table_1" hidden="1">"'Partitions:2'"</definedName>
    <definedName name="_AMO_ContentLocation_12274694_ROM_F0.SEC2.Tabulate_1.SEC1.BDY.Cross_tabular_summary_report_Table_1.0" hidden="1">"'&lt;ContentLocation path=""F0.SEC2.Tabulate_1.SEC1.BDY.Cross_tabular_summary_report_Table_1"" rsid=""12274694"" tag=""ROM"" fid=""0""&gt;_x000D_
  &lt;param n=""_NumRows"" v=""7"" /&gt;_x000D_
  &lt;param n=""_NumCols"" v=""4"" /&gt;_x000D_
  &lt;param n=""tableSig"" v=""R:R=7:C=4:FCR=5:FC'"</definedName>
    <definedName name="_AMO_ContentLocation_12274694_ROM_F0.SEC2.Tabulate_1.SEC1.BDY.Cross_tabular_summary_report_Table_1.1" hidden="1">"'C=2:RSP.1=1,H,4:RSP.2=1,V,3;2,H,3:RSP.3=2,H,3"" /&gt;_x000D_
  &lt;param n=""leftMargin"" v=""0"" /&gt;_x000D_
&lt;/ContentLocation&gt;'"</definedName>
    <definedName name="_AMO_ContentLocation_12274694_ROM_F0.SEC2.Tabulate_1.SEC1.FTR.Cross_tabular_summary_report_Table_1" hidden="1">"'&lt;ContentLocation path=""F0.SEC2.Tabulate_1.SEC1.FTR.Cross_tabular_summary_report_Table_1"" rsid=""12274694"" tag=""ROM"" fid=""0""&gt;_x000D_
  &lt;param n=""_NumRows"" v=""1"" /&gt;_x000D_
  &lt;param n=""_NumCols"" v=""4"" /&gt;_x000D_
&lt;/ContentLocation&gt;'"</definedName>
    <definedName name="_AMO_ContentLocation_12274694_ROM_F0.SEC2.Tabulate_1.SEC2.BDY.Cross_tabular_summary_report_Table_1" hidden="1">"'Partitions:2'"</definedName>
    <definedName name="_AMO_ContentLocation_12274694_ROM_F0.SEC2.Tabulate_1.SEC2.BDY.Cross_tabular_summary_report_Table_1.0" hidden="1">"'&lt;ContentLocation path=""F0.SEC2.Tabulate_1.SEC2.BDY.Cross_tabular_summary_report_Table_1"" rsid=""12274694"" tag=""ROM"" fid=""0""&gt;_x000D_
  &lt;param n=""_NumRows"" v=""7"" /&gt;_x000D_
  &lt;param n=""_NumCols"" v=""4"" /&gt;_x000D_
  &lt;param n=""tableSig"" v=""R:R=7:C=4:FCR=5:FC'"</definedName>
    <definedName name="_AMO_ContentLocation_12274694_ROM_F0.SEC2.Tabulate_1.SEC2.BDY.Cross_tabular_summary_report_Table_1.1" hidden="1">"'C=2:RSP.1=1,H,4:RSP.2=1,V,3;2,H,3:RSP.3=2,H,3"" /&gt;_x000D_
  &lt;param n=""leftMargin"" v=""0"" /&gt;_x000D_
&lt;/ContentLocation&gt;'"</definedName>
    <definedName name="_AMO_ContentLocation_12274694_ROM_F0.SEC2.Tabulate_1.SEC2.FTR.Cross_tabular_summary_report_Table_1" hidden="1">"'&lt;ContentLocation path=""F0.SEC2.Tabulate_1.SEC2.FTR.Cross_tabular_summary_report_Table_1"" rsid=""12274694"" tag=""ROM"" fid=""0""&gt;_x000D_
  &lt;param n=""_NumRows"" v=""1"" /&gt;_x000D_
  &lt;param n=""_NumCols"" v=""4"" /&gt;_x000D_
&lt;/ContentLocation&gt;'"</definedName>
    <definedName name="_AMO_ContentLocation_12274694_ROM_F0.SEC2.Tabulate_1.SEC3.BDY.Cross_tabular_summary_report_Table_1" hidden="1">"'Partitions:2'"</definedName>
    <definedName name="_AMO_ContentLocation_12274694_ROM_F0.SEC2.Tabulate_1.SEC3.BDY.Cross_tabular_summary_report_Table_1.0" hidden="1">"'&lt;ContentLocation path=""F0.SEC2.Tabulate_1.SEC3.BDY.Cross_tabular_summary_report_Table_1"" rsid=""12274694"" tag=""ROM"" fid=""0""&gt;_x000D_
  &lt;param n=""_NumRows"" v=""7"" /&gt;_x000D_
  &lt;param n=""_NumCols"" v=""4"" /&gt;_x000D_
  &lt;param n=""tableSig"" v=""R:R=7:C=4:FCR=5:FC'"</definedName>
    <definedName name="_AMO_ContentLocation_12274694_ROM_F0.SEC2.Tabulate_1.SEC3.BDY.Cross_tabular_summary_report_Table_1.1" hidden="1">"'C=2:RSP.1=1,H,4:RSP.2=1,V,3;2,H,3:RSP.3=2,H,3"" /&gt;_x000D_
  &lt;param n=""leftMargin"" v=""0"" /&gt;_x000D_
&lt;/ContentLocation&gt;'"</definedName>
    <definedName name="_AMO_ContentLocation_12274694_ROM_F0.SEC2.Tabulate_1.SEC3.FTR.Cross_tabular_summary_report_Table_1" hidden="1">"'&lt;ContentLocation path=""F0.SEC2.Tabulate_1.SEC3.FTR.Cross_tabular_summary_report_Table_1"" rsid=""12274694"" tag=""ROM"" fid=""0""&gt;_x000D_
  &lt;param n=""_NumRows"" v=""1"" /&gt;_x000D_
  &lt;param n=""_NumCols"" v=""4"" /&gt;_x000D_
&lt;/ContentLocation&gt;'"</definedName>
    <definedName name="_AMO_ContentLocation_12274694_ROM_F0.SEC2.Tabulate_1.SEC4.BDY.Cross_tabular_summary_report_Table_1" hidden="1">"'Partitions:2'"</definedName>
    <definedName name="_AMO_ContentLocation_12274694_ROM_F0.SEC2.Tabulate_1.SEC4.BDY.Cross_tabular_summary_report_Table_1.0" hidden="1">"'&lt;ContentLocation path=""F0.SEC2.Tabulate_1.SEC4.BDY.Cross_tabular_summary_report_Table_1"" rsid=""12274694"" tag=""ROM"" fid=""0""&gt;_x000D_
  &lt;param n=""_NumRows"" v=""6"" /&gt;_x000D_
  &lt;param n=""_NumCols"" v=""2"" /&gt;_x000D_
  &lt;param n=""tableSig"" v=""R:R=6:C=2:FCR=5:FC'"</definedName>
    <definedName name="_AMO_ContentLocation_12274694_ROM_F0.SEC2.Tabulate_1.SEC4.BDY.Cross_tabular_summary_report_Table_1.1" hidden="1">"'C=2:RSP.1=1,H,2:RSP.2=1,V,3"" /&gt;_x000D_
  &lt;param n=""leftMargin"" v=""0"" /&gt;_x000D_
&lt;/ContentLocation&gt;'"</definedName>
    <definedName name="_AMO_ContentLocation_12274694_ROM_F0.SEC2.Tabulate_1.SEC4.FTR.Cross_tabular_summary_report_Table_1" hidden="1">"'&lt;ContentLocation path=""F0.SEC2.Tabulate_1.SEC4.FTR.Cross_tabular_summary_report_Table_1"" rsid=""12274694"" tag=""ROM"" fid=""0""&gt;_x000D_
  &lt;param n=""_NumRows"" v=""1"" /&gt;_x000D_
  &lt;param n=""_NumCols"" v=""4"" /&gt;_x000D_
&lt;/ContentLocation&gt;'"</definedName>
    <definedName name="_AMO_ContentLocation_12274694_ROM_F0.SEC2.Tabulate_1.SEC5.BDY.Cross_tabular_summary_report_Table_1" hidden="1">"'Partitions:2'"</definedName>
    <definedName name="_AMO_ContentLocation_12274694_ROM_F0.SEC2.Tabulate_1.SEC5.BDY.Cross_tabular_summary_report_Table_1.0" hidden="1">"'&lt;ContentLocation path=""F0.SEC2.Tabulate_1.SEC5.BDY.Cross_tabular_summary_report_Table_1"" rsid=""12274694"" tag=""ROM"" fid=""0""&gt;_x000D_
  &lt;param n=""_NumRows"" v=""9"" /&gt;_x000D_
  &lt;param n=""_NumCols"" v=""4"" /&gt;_x000D_
  &lt;param n=""tableSig"" v=""R:R=9:C=4:FCR=5:FC'"</definedName>
    <definedName name="_AMO_ContentLocation_12274694_ROM_F0.SEC2.Tabulate_1.SEC5.BDY.Cross_tabular_summary_report_Table_1.1" hidden="1">"'C=2:RSP.1=1,H,4:RSP.2=1,V,3;2,H,3:RSP.3=2,H,3"" /&gt;_x000D_
  &lt;param n=""leftMargin"" v=""0"" /&gt;_x000D_
&lt;/ContentLocation&gt;'"</definedName>
    <definedName name="_AMO_ContentLocation_12274694_ROM_F0.SEC2.Tabulate_1.SEC5.FTR.Cross_tabular_summary_report_Table_1" hidden="1">"'&lt;ContentLocation path=""F0.SEC2.Tabulate_1.SEC5.FTR.Cross_tabular_summary_report_Table_1"" rsid=""12274694"" tag=""ROM"" fid=""0""&gt;_x000D_
  &lt;param n=""_NumRows"" v=""1"" /&gt;_x000D_
  &lt;param n=""_NumCols"" v=""4"" /&gt;_x000D_
&lt;/ContentLocation&gt;'"</definedName>
    <definedName name="_AMO_ContentLocation_12274694_ROM_F0.SEC2.Tabulate_1.SEC6.BDY.Cross_tabular_summary_report_Table_1" hidden="1">"'Partitions:2'"</definedName>
    <definedName name="_AMO_ContentLocation_12274694_ROM_F0.SEC2.Tabulate_1.SEC6.BDY.Cross_tabular_summary_report_Table_1.0" hidden="1">"'&lt;ContentLocation path=""F0.SEC2.Tabulate_1.SEC6.BDY.Cross_tabular_summary_report_Table_1"" rsid=""12274694"" tag=""ROM"" fid=""0""&gt;_x000D_
  &lt;param n=""_NumRows"" v=""9"" /&gt;_x000D_
  &lt;param n=""_NumCols"" v=""4"" /&gt;_x000D_
  &lt;param n=""tableSig"" v=""R:R=9:C=4:FCR=5:FC'"</definedName>
    <definedName name="_AMO_ContentLocation_12274694_ROM_F0.SEC2.Tabulate_1.SEC6.BDY.Cross_tabular_summary_report_Table_1.1" hidden="1">"'C=2:RSP.1=1,H,4:RSP.2=1,V,3;2,H,3:RSP.3=2,H,3"" /&gt;_x000D_
  &lt;param n=""leftMargin"" v=""0"" /&gt;_x000D_
&lt;/ContentLocation&gt;'"</definedName>
    <definedName name="_AMO_ContentLocation_12274694_ROM_F0.SEC2.Tabulate_1.SEC6.FTR.TXT1" hidden="1">"'&lt;ContentLocation path=""F0.SEC2.Tabulate_1.SEC6.FTR.TXT1"" rsid=""12274694"" tag=""ROM"" fid=""0""&gt;_x000D_
  &lt;param n=""_NumRows"" v=""1"" /&gt;_x000D_
  &lt;param n=""_NumCols"" v=""4"" /&gt;_x000D_
&lt;/ContentLocation&gt;'"</definedName>
    <definedName name="_AMO_ContentLocation_375145870_ROM_F0.SEC2.Tabulate_1.SEC1.BDY.Cross_tabular_summary_report_Table_1" hidden="1">"'Partitions:3'"</definedName>
    <definedName name="_AMO_ContentLocation_375145870_ROM_F0.SEC2.Tabulate_1.SEC1.BDY.Cross_tabular_summary_report_Table_1.0" hidden="1">"'&lt;ContentLocation path=""F0.SEC2.Tabulate_1.SEC1.BDY.Cross_tabular_summary_report_Table_1"" rsid=""375145870"" tag=""ROM"" fid=""0""&gt;_x000D_
  &lt;param n=""_NumRows"" v=""27"" /&gt;_x000D_
  &lt;param n=""_NumCols"" v=""77"" /&gt;_x000D_
  &lt;param n=""tableSig"" v=""R:R=27:C=77:FCR'"</definedName>
    <definedName name="_AMO_ContentLocation_375145870_ROM_F0.SEC2.Tabulate_1.SEC1.BDY.Cross_tabular_summary_report_Table_1.1" hidden="1">"'=5:FCC=3:RSP.1=1,H,77:RSP.2=1,H,2;1,V,3;3,H,10;13,H,5;18,H,15;33,H,20;53,H,15;68,H,10:RSP.3=3,H,2;5,H,2;7,H,2;9,H,2;11,H,2;18,H,3;21,H,3;24,H,3;27,H,3;30,H,3;33,H,4;37,H,4;41,H,4;45,H,4;49,H,4;53,H,3;56,H,3;59,H,3;62,H,3;65,H,3;68,H,2;70,H,2;72,H,2;74'"</definedName>
    <definedName name="_AMO_ContentLocation_375145870_ROM_F0.SEC2.Tabulate_1.SEC1.BDY.Cross_tabular_summary_report_Table_1.2" hidden="1">"',H,2;76,H,2"" /&gt;_x000D_
  &lt;param n=""leftMargin"" v=""0"" /&gt;_x000D_
&lt;/ContentLocation&gt;'"</definedName>
    <definedName name="_AMO_ContentLocation_375145870_ROM_F0.SEC2.Tabulate_1.SEC1.FTR.Cross_tabular_summary_report_Table_1" hidden="1">"'&lt;ContentLocation path=""F0.SEC2.Tabulate_1.SEC1.FTR.Cross_tabular_summary_report_Table_1"" rsid=""375145870"" tag=""ROM"" fid=""0""&gt;_x000D_
  &lt;param n=""_NumRows"" v=""1"" /&gt;_x000D_
  &lt;param n=""_NumCols"" v=""77"" /&gt;_x000D_
&lt;/ContentLocation&gt;'"</definedName>
    <definedName name="_AMO_ContentLocation_375145870_ROM_F0.SEC2.Tabulate_1.SEC2.BDY.Cross_tabular_summary_report_Table_1" hidden="1">"'Partitions:3'"</definedName>
    <definedName name="_AMO_ContentLocation_375145870_ROM_F0.SEC2.Tabulate_1.SEC2.BDY.Cross_tabular_summary_report_Table_1.0" hidden="1">"'&lt;ContentLocation path=""F0.SEC2.Tabulate_1.SEC2.BDY.Cross_tabular_summary_report_Table_1"" rsid=""375145870"" tag=""ROM"" fid=""0""&gt;_x000D_
  &lt;param n=""_NumRows"" v=""27"" /&gt;_x000D_
  &lt;param n=""_NumCols"" v=""77"" /&gt;_x000D_
  &lt;param n=""tableSig"" v=""R:R=27:C=77:FCR'"</definedName>
    <definedName name="_AMO_ContentLocation_375145870_ROM_F0.SEC2.Tabulate_1.SEC2.BDY.Cross_tabular_summary_report_Table_1.1" hidden="1">"'=5:FCC=3:RSP.1=1,H,77:RSP.2=1,H,2;1,V,3;3,H,10;13,H,5;18,H,15;33,H,20;53,H,15;68,H,10:RSP.3=3,H,2;5,H,2;7,H,2;9,H,2;11,H,2;18,H,3;21,H,3;24,H,3;27,H,3;30,H,3;33,H,4;37,H,4;41,H,4;45,H,4;49,H,4;53,H,3;56,H,3;59,H,3;62,H,3;65,H,3;68,H,2;70,H,2;72,H,2;74'"</definedName>
    <definedName name="_AMO_ContentLocation_375145870_ROM_F0.SEC2.Tabulate_1.SEC2.BDY.Cross_tabular_summary_report_Table_1.2" hidden="1">"',H,2;76,H,2"" /&gt;_x000D_
  &lt;param n=""leftMargin"" v=""0"" /&gt;_x000D_
&lt;/ContentLocation&gt;'"</definedName>
    <definedName name="_AMO_ContentLocation_375145870_ROM_F0.SEC2.Tabulate_1.SEC2.FTR.Cross_tabular_summary_report_Table_1" hidden="1">"'&lt;ContentLocation path=""F0.SEC2.Tabulate_1.SEC2.FTR.Cross_tabular_summary_report_Table_1"" rsid=""375145870"" tag=""ROM"" fid=""0""&gt;_x000D_
  &lt;param n=""_NumRows"" v=""1"" /&gt;_x000D_
  &lt;param n=""_NumCols"" v=""77"" /&gt;_x000D_
&lt;/ContentLocation&gt;'"</definedName>
    <definedName name="_AMO_ContentLocation_375145870_ROM_F0.SEC2.Tabulate_1.SEC3.BDY.Cross_tabular_summary_report_Table_1" hidden="1">"'Partitions:2'"</definedName>
    <definedName name="_AMO_ContentLocation_375145870_ROM_F0.SEC2.Tabulate_1.SEC3.BDY.Cross_tabular_summary_report_Table_1.0" hidden="1">"'&lt;ContentLocation path=""F0.SEC2.Tabulate_1.SEC3.BDY.Cross_tabular_summary_report_Table_1"" rsid=""375145870"" tag=""ROM"" fid=""0""&gt;_x000D_
  &lt;param n=""_NumRows"" v=""27"" /&gt;_x000D_
  &lt;param n=""_NumCols"" v=""47"" /&gt;_x000D_
  &lt;param n=""tableSig"" v=""R:R=27:C=47:FCR'"</definedName>
    <definedName name="_AMO_ContentLocation_375145870_ROM_F0.SEC2.Tabulate_1.SEC3.BDY.Cross_tabular_summary_report_Table_1.1" hidden="1">"'=5:FCC=3:RSP.1=1,H,47:RSP.2=1,H,2;1,V,3;3,H,6;9,H,3;12,H,9;21,H,12;33,H,9;42,H,6:RSP.3=3,H,2;5,H,2;7,H,2;12,H,3;15,H,3;18,H,3;21,H,4;25,H,4;29,H,4;33,H,3;36,H,3;39,H,3;42,H,2;44,H,2;46,H,2"" /&gt;_x000D_
  &lt;param n=""leftMargin"" v=""0"" /&gt;_x000D_
&lt;/ContentLocation&gt;'"</definedName>
    <definedName name="_AMO_ContentLocation_375145870_ROM_F0.SEC2.Tabulate_1.SEC3.FTR.Cross_tabular_summary_report_Table_1" hidden="1">"'&lt;ContentLocation path=""F0.SEC2.Tabulate_1.SEC3.FTR.Cross_tabular_summary_report_Table_1"" rsid=""375145870"" tag=""ROM"" fid=""0""&gt;_x000D_
  &lt;param n=""_NumRows"" v=""1"" /&gt;_x000D_
  &lt;param n=""_NumCols"" v=""77"" /&gt;_x000D_
&lt;/ContentLocation&gt;'"</definedName>
    <definedName name="_AMO_ContentLocation_375145870_ROM_F0.SEC2.Tabulate_1.SEC4.BDY.Cross_tabular_summary_report_Table_1" hidden="1">"'Partitions:3'"</definedName>
    <definedName name="_AMO_ContentLocation_375145870_ROM_F0.SEC2.Tabulate_1.SEC4.BDY.Cross_tabular_summary_report_Table_1.0" hidden="1">"'&lt;ContentLocation path=""F0.SEC2.Tabulate_1.SEC4.BDY.Cross_tabular_summary_report_Table_1"" rsid=""375145870"" tag=""ROM"" fid=""0""&gt;_x000D_
  &lt;param n=""_NumRows"" v=""27"" /&gt;_x000D_
  &lt;param n=""_NumCols"" v=""77"" /&gt;_x000D_
  &lt;param n=""tableSig"" v=""R:R=27:C=77:FCR'"</definedName>
    <definedName name="_AMO_ContentLocation_375145870_ROM_F0.SEC2.Tabulate_1.SEC4.BDY.Cross_tabular_summary_report_Table_1.1" hidden="1">"'=5:FCC=3:RSP.1=1,H,77:RSP.2=1,H,2;1,V,3;3,H,10;13,H,5;18,H,15;33,H,20;53,H,15;68,H,10:RSP.3=3,H,2;5,H,2;7,H,2;9,H,2;11,H,2;18,H,3;21,H,3;24,H,3;27,H,3;30,H,3;33,H,4;37,H,4;41,H,4;45,H,4;49,H,4;53,H,3;56,H,3;59,H,3;62,H,3;65,H,3;68,H,2;70,H,2;72,H,2;74'"</definedName>
    <definedName name="_AMO_ContentLocation_375145870_ROM_F0.SEC2.Tabulate_1.SEC4.BDY.Cross_tabular_summary_report_Table_1.2" hidden="1">"',H,2;76,H,2"" /&gt;_x000D_
  &lt;param n=""leftMargin"" v=""0"" /&gt;_x000D_
&lt;/ContentLocation&gt;'"</definedName>
    <definedName name="_AMO_ContentLocation_375145870_ROM_F0.SEC2.Tabulate_1.SEC4.FTR.Cross_tabular_summary_report_Table_1" hidden="1">"'&lt;ContentLocation path=""F0.SEC2.Tabulate_1.SEC4.FTR.Cross_tabular_summary_report_Table_1"" rsid=""375145870"" tag=""ROM"" fid=""0""&gt;_x000D_
  &lt;param n=""_NumRows"" v=""1"" /&gt;_x000D_
  &lt;param n=""_NumCols"" v=""77"" /&gt;_x000D_
&lt;/ContentLocation&gt;'"</definedName>
    <definedName name="_AMO_ContentLocation_375145870_ROM_F0.SEC2.Tabulate_1.SEC5.BDY.Cross_tabular_summary_report_Table_1" hidden="1">"'Partitions:2'"</definedName>
    <definedName name="_AMO_ContentLocation_375145870_ROM_F0.SEC2.Tabulate_1.SEC5.BDY.Cross_tabular_summary_report_Table_1.0" hidden="1">"'&lt;ContentLocation path=""F0.SEC2.Tabulate_1.SEC5.BDY.Cross_tabular_summary_report_Table_1"" rsid=""375145870"" tag=""ROM"" fid=""0""&gt;_x000D_
  &lt;param n=""_NumRows"" v=""27"" /&gt;_x000D_
  &lt;param n=""_NumCols"" v=""17"" /&gt;_x000D_
  &lt;param n=""tableSig"" v=""R:R=27:C=17:FCR'"</definedName>
    <definedName name="_AMO_ContentLocation_375145870_ROM_F0.SEC2.Tabulate_1.SEC5.BDY.Cross_tabular_summary_report_Table_1.1" hidden="1">"'=5:FCC=3:RSP.1=1,H,17:RSP.2=1,H,2;1,V,3;3,H,2;6,H,3;9,H,4;13,H,3;16,H,2:RSP.3=3,H,2;6,H,3;9,H,4;13,H,3;16,H,2"" /&gt;_x000D_
  &lt;param n=""leftMargin"" v=""0"" /&gt;_x000D_
&lt;/ContentLocation&gt;'"</definedName>
    <definedName name="_AMO_ContentLocation_375145870_ROM_F0.SEC2.Tabulate_1.SEC5.FTR.Cross_tabular_summary_report_Table_1" hidden="1">"'&lt;ContentLocation path=""F0.SEC2.Tabulate_1.SEC5.FTR.Cross_tabular_summary_report_Table_1"" rsid=""375145870"" tag=""ROM"" fid=""0""&gt;_x000D_
  &lt;param n=""_NumRows"" v=""1"" /&gt;_x000D_
  &lt;param n=""_NumCols"" v=""77"" /&gt;_x000D_
&lt;/ContentLocation&gt;'"</definedName>
    <definedName name="_AMO_ContentLocation_375145870_ROM_F0.SEC2.Tabulate_1.SEC6.BDY.Cross_tabular_summary_report_Table_1" hidden="1">"'Partitions:3'"</definedName>
    <definedName name="_AMO_ContentLocation_375145870_ROM_F0.SEC2.Tabulate_1.SEC6.BDY.Cross_tabular_summary_report_Table_1.0" hidden="1">"'&lt;ContentLocation path=""F0.SEC2.Tabulate_1.SEC6.BDY.Cross_tabular_summary_report_Table_1"" rsid=""375145870"" tag=""ROM"" fid=""0""&gt;_x000D_
  &lt;param n=""_NumRows"" v=""27"" /&gt;_x000D_
  &lt;param n=""_NumCols"" v=""77"" /&gt;_x000D_
  &lt;param n=""tableSig"" v=""R:R=27:C=77:FCR'"</definedName>
    <definedName name="_AMO_ContentLocation_375145870_ROM_F0.SEC2.Tabulate_1.SEC6.BDY.Cross_tabular_summary_report_Table_1.1" hidden="1">"'=5:FCC=3:RSP.1=1,H,77:RSP.2=1,H,2;1,V,3;3,H,10;13,H,5;18,H,15;33,H,20;53,H,15;68,H,10:RSP.3=3,H,2;5,H,2;7,H,2;9,H,2;11,H,2;18,H,3;21,H,3;24,H,3;27,H,3;30,H,3;33,H,4;37,H,4;41,H,4;45,H,4;49,H,4;53,H,3;56,H,3;59,H,3;62,H,3;65,H,3;68,H,2;70,H,2;72,H,2;74'"</definedName>
    <definedName name="_AMO_ContentLocation_375145870_ROM_F0.SEC2.Tabulate_1.SEC6.BDY.Cross_tabular_summary_report_Table_1.2" hidden="1">"',H,2;76,H,2"" /&gt;_x000D_
  &lt;param n=""leftMargin"" v=""0"" /&gt;_x000D_
&lt;/ContentLocation&gt;'"</definedName>
    <definedName name="_AMO_ContentLocation_375145870_ROM_F0.SEC2.Tabulate_1.SEC6.FTR.Cross_tabular_summary_report_Table_1" hidden="1">"'&lt;ContentLocation path=""F0.SEC2.Tabulate_1.SEC6.FTR.Cross_tabular_summary_report_Table_1"" rsid=""375145870"" tag=""ROM"" fid=""0""&gt;_x000D_
  &lt;param n=""_NumRows"" v=""1"" /&gt;_x000D_
  &lt;param n=""_NumCols"" v=""77"" /&gt;_x000D_
&lt;/ContentLocation&gt;'"</definedName>
    <definedName name="_AMO_ContentLocation_375145870_ROM_F0.SEC2.Tabulate_1.SEC7.BDY.Cross_tabular_summary_report_Table_1" hidden="1">"'Partitions:3'"</definedName>
    <definedName name="_AMO_ContentLocation_375145870_ROM_F0.SEC2.Tabulate_1.SEC7.BDY.Cross_tabular_summary_report_Table_1.0" hidden="1">"'&lt;ContentLocation path=""F0.SEC2.Tabulate_1.SEC7.BDY.Cross_tabular_summary_report_Table_1"" rsid=""375145870"" tag=""ROM"" fid=""0""&gt;_x000D_
  &lt;param n=""_NumRows"" v=""27"" /&gt;_x000D_
  &lt;param n=""_NumCols"" v=""77"" /&gt;_x000D_
  &lt;param n=""tableSig"" v=""R:R=27:C=77:FCR'"</definedName>
    <definedName name="_AMO_ContentLocation_375145870_ROM_F0.SEC2.Tabulate_1.SEC7.BDY.Cross_tabular_summary_report_Table_1.1" hidden="1">"'=5:FCC=3:RSP.1=1,H,77:RSP.2=1,H,2;1,V,3;3,H,10;13,H,5;18,H,15;33,H,20;53,H,15;68,H,10:RSP.3=3,H,2;5,H,2;7,H,2;9,H,2;11,H,2;18,H,3;21,H,3;24,H,3;27,H,3;30,H,3;33,H,4;37,H,4;41,H,4;45,H,4;49,H,4;53,H,3;56,H,3;59,H,3;62,H,3;65,H,3;68,H,2;70,H,2;72,H,2;74'"</definedName>
    <definedName name="_AMO_ContentLocation_375145870_ROM_F0.SEC2.Tabulate_1.SEC7.BDY.Cross_tabular_summary_report_Table_1.2" hidden="1">"',H,2;76,H,2"" /&gt;_x000D_
  &lt;param n=""leftMargin"" v=""0"" /&gt;_x000D_
&lt;/ContentLocation&gt;'"</definedName>
    <definedName name="_AMO_ContentLocation_375145870_ROM_F0.SEC2.Tabulate_1.SEC7.FTR.TXT1" hidden="1">"'&lt;ContentLocation path=""F0.SEC2.Tabulate_1.SEC7.FTR.TXT1"" rsid=""375145870"" tag=""ROM"" fid=""0""&gt;_x000D_
  &lt;param n=""_NumRows"" v=""1"" /&gt;_x000D_
  &lt;param n=""_NumCols"" v=""77"" /&gt;_x000D_
&lt;/ContentLocation&gt;'"</definedName>
    <definedName name="_AMO_ContentLocation_487043116_ROM_F0.SEC2.Tabulate_1.SEC1.BDY.Cross_tabular_summary_report_Table_1" hidden="1">"'Partitions:2'"</definedName>
    <definedName name="_AMO_ContentLocation_487043116_ROM_F0.SEC2.Tabulate_1.SEC1.BDY.Cross_tabular_summary_report_Table_1.0" hidden="1">"'&lt;ContentLocation path=""F0.SEC2.Tabulate_1.SEC1.BDY.Cross_tabular_summary_report_Table_1"" rsid=""487043116"" tag=""ROM"" fid=""0""&gt;_x000D_
  &lt;param n=""_NumRows"" v=""356"" /&gt;_x000D_
  &lt;param n=""_NumCols"" v=""20"" /&gt;_x000D_
  &lt;param n=""tableSig"" v=""R:R=356:C=20:F'"</definedName>
    <definedName name="_AMO_ContentLocation_487043116_ROM_F0.SEC2.Tabulate_1.SEC1.BDY.Cross_tabular_summary_report_Table_1.1" hidden="1">"'CR=2:FCC=5:RSP.1=1,H,4"" /&gt;_x000D_
  &lt;param n=""leftMargin"" v=""0"" /&gt;_x000D_
&lt;/ContentLocation&gt;'"</definedName>
    <definedName name="_AMO_ContentLocation_487043116_ROM_F0.SEC2.Tabulate_1.SEC1.FTR.TXT1" hidden="1">"'&lt;ContentLocation path=""F0.SEC2.Tabulate_1.SEC1.FTR.TXT1"" rsid=""487043116"" tag=""ROM"" fid=""0""&gt;_x000D_
  &lt;param n=""_NumRows"" v=""1"" /&gt;_x000D_
  &lt;param n=""_NumCols"" v=""20"" /&gt;_x000D_
&lt;/ContentLocation&gt;'"</definedName>
    <definedName name="_AMO_ContentLocation_498700669_ROM_F0.SEC2.Tabulate_1.SEC1.BDY.Cross_tabular_summary_report_Table_1" hidden="1">"'Partitions:3'"</definedName>
    <definedName name="_AMO_ContentLocation_498700669_ROM_F0.SEC2.Tabulate_1.SEC1.BDY.Cross_tabular_summary_report_Table_1.0" hidden="1">"'&lt;ContentLocation path=""F0.SEC2.Tabulate_1.SEC1.BDY.Cross_tabular_summary_report_Table_1"" rsid=""498700669"" tag=""ROM"" fid=""0""&gt;_x000D_
  &lt;param n=""_NumRows"" v=""14"" /&gt;_x000D_
  &lt;param n=""_NumCols"" v=""72"" /&gt;_x000D_
  &lt;param n=""tableSig"" v=""R:R=14:C=72:FCR'"</definedName>
    <definedName name="_AMO_ContentLocation_498700669_ROM_F0.SEC2.Tabulate_1.SEC1.BDY.Cross_tabular_summary_report_Table_1.1" hidden="1">"'=5:FCC=3:RSP.1=1,H,72:RSP.2=1,H,2;1,V,3;3,H,10;13,H,5;18,H,15;33,H,20;53,H,10;63,H,10:RSP.3=3,H,2;5,H,2;7,H,2;9,H,2;11,H,2;18,H,3;21,H,3;24,H,3;27,H,3;30,H,3;33,H,4;37,H,4;41,H,4;45,H,4;49,H,4;53,H,2;55,H,2;57,H,2;59,H,2;61,H,2;63,H,2;65,H,2;67,H,2;69'"</definedName>
    <definedName name="_AMO_ContentLocation_498700669_ROM_F0.SEC2.Tabulate_1.SEC1.BDY.Cross_tabular_summary_report_Table_1.2" hidden="1">"',H,2;71,H,2:CSP.1=5,V,6;11,V,3;14,H,2"" /&gt;_x000D_
  &lt;param n=""leftMargin"" v=""0"" /&gt;_x000D_
&lt;/ContentLocation&gt;'"</definedName>
    <definedName name="_AMO_ContentLocation_498700669_ROM_F0.SEC2.Tabulate_1.SEC1.FTR.Cross_tabular_summary_report_Table_1" hidden="1">"'&lt;ContentLocation path=""F0.SEC2.Tabulate_1.SEC1.FTR.Cross_tabular_summary_report_Table_1"" rsid=""498700669"" tag=""ROM"" fid=""0""&gt;_x000D_
  &lt;param n=""_NumRows"" v=""1"" /&gt;_x000D_
  &lt;param n=""_NumCols"" v=""72"" /&gt;_x000D_
&lt;/ContentLocation&gt;'"</definedName>
    <definedName name="_AMO_ContentLocation_498700669_ROM_F0.SEC2.Tabulate_1.SEC2.BDY.Cross_tabular_summary_report_Table_1" hidden="1">"'Partitions:3'"</definedName>
    <definedName name="_AMO_ContentLocation_498700669_ROM_F0.SEC2.Tabulate_1.SEC2.BDY.Cross_tabular_summary_report_Table_1.0" hidden="1">"'&lt;ContentLocation path=""F0.SEC2.Tabulate_1.SEC2.BDY.Cross_tabular_summary_report_Table_1"" rsid=""498700669"" tag=""ROM"" fid=""0""&gt;_x000D_
  &lt;param n=""_NumRows"" v=""14"" /&gt;_x000D_
  &lt;param n=""_NumCols"" v=""72"" /&gt;_x000D_
  &lt;param n=""tableSig"" v=""R:R=14:C=72:FCR'"</definedName>
    <definedName name="_AMO_ContentLocation_498700669_ROM_F0.SEC2.Tabulate_1.SEC2.BDY.Cross_tabular_summary_report_Table_1.1" hidden="1">"'=5:FCC=3:RSP.1=1,H,72:RSP.2=1,H,2;1,V,3;3,H,10;13,H,5;18,H,15;33,H,20;53,H,10;63,H,10:RSP.3=3,H,2;5,H,2;7,H,2;9,H,2;11,H,2;18,H,3;21,H,3;24,H,3;27,H,3;30,H,3;33,H,4;37,H,4;41,H,4;45,H,4;49,H,4;53,H,2;55,H,2;57,H,2;59,H,2;61,H,2;63,H,2;65,H,2;67,H,2;69'"</definedName>
    <definedName name="_AMO_ContentLocation_498700669_ROM_F0.SEC2.Tabulate_1.SEC2.BDY.Cross_tabular_summary_report_Table_1.2" hidden="1">"',H,2;71,H,2:CSP.1=5,V,6;11,V,3;14,H,2"" /&gt;_x000D_
  &lt;param n=""leftMargin"" v=""0"" /&gt;_x000D_
&lt;/ContentLocation&gt;'"</definedName>
    <definedName name="_AMO_ContentLocation_498700669_ROM_F0.SEC2.Tabulate_1.SEC2.FTR.Cross_tabular_summary_report_Table_1" hidden="1">"'&lt;ContentLocation path=""F0.SEC2.Tabulate_1.SEC2.FTR.Cross_tabular_summary_report_Table_1"" rsid=""498700669"" tag=""ROM"" fid=""0""&gt;_x000D_
  &lt;param n=""_NumRows"" v=""1"" /&gt;_x000D_
  &lt;param n=""_NumCols"" v=""72"" /&gt;_x000D_
&lt;/ContentLocation&gt;'"</definedName>
    <definedName name="_AMO_ContentLocation_498700669_ROM_F0.SEC2.Tabulate_1.SEC3.BDY.Cross_tabular_summary_report_Table_1" hidden="1">"'Partitions:3'"</definedName>
    <definedName name="_AMO_ContentLocation_498700669_ROM_F0.SEC2.Tabulate_1.SEC3.BDY.Cross_tabular_summary_report_Table_1.0" hidden="1">"'&lt;ContentLocation path=""F0.SEC2.Tabulate_1.SEC3.BDY.Cross_tabular_summary_report_Table_1"" rsid=""498700669"" tag=""ROM"" fid=""0""&gt;_x000D_
  &lt;param n=""_NumRows"" v=""14"" /&gt;_x000D_
  &lt;param n=""_NumCols"" v=""44"" /&gt;_x000D_
  &lt;param n=""tableSig"" v=""R:R=14:C=44:FCR'"</definedName>
    <definedName name="_AMO_ContentLocation_498700669_ROM_F0.SEC2.Tabulate_1.SEC3.BDY.Cross_tabular_summary_report_Table_1.1" hidden="1">"'=5:FCC=3:RSP.1=1,H,44:RSP.2=1,H,2;1,V,3;3,H,6;9,H,3;12,H,9;21,H,12;33,H,6;39,H,6:RSP.3=3,H,2;5,H,2;7,H,2;12,H,3;15,H,3;18,H,3;21,H,4;25,H,4;29,H,4;33,H,2;35,H,2;37,H,2;39,H,2;41,H,2;43,H,2:CSP.1=5,V,6;11,V,3;14,H,2"" /&gt;_x000D_
  &lt;param n=""leftMargin"" v='"</definedName>
    <definedName name="_AMO_ContentLocation_498700669_ROM_F0.SEC2.Tabulate_1.SEC3.BDY.Cross_tabular_summary_report_Table_1.2" hidden="1">"'""0"" /&gt;_x000D_
&lt;/ContentLocation&gt;'"</definedName>
    <definedName name="_AMO_ContentLocation_498700669_ROM_F0.SEC2.Tabulate_1.SEC3.FTR.Cross_tabular_summary_report_Table_1" hidden="1">"'&lt;ContentLocation path=""F0.SEC2.Tabulate_1.SEC3.FTR.Cross_tabular_summary_report_Table_1"" rsid=""498700669"" tag=""ROM"" fid=""0""&gt;_x000D_
  &lt;param n=""_NumRows"" v=""1"" /&gt;_x000D_
  &lt;param n=""_NumCols"" v=""72"" /&gt;_x000D_
&lt;/ContentLocation&gt;'"</definedName>
    <definedName name="_AMO_ContentLocation_498700669_ROM_F0.SEC2.Tabulate_1.SEC4.BDY.Cross_tabular_summary_report_Table_1" hidden="1">"'Partitions:3'"</definedName>
    <definedName name="_AMO_ContentLocation_498700669_ROM_F0.SEC2.Tabulate_1.SEC4.BDY.Cross_tabular_summary_report_Table_1.0" hidden="1">"'&lt;ContentLocation path=""F0.SEC2.Tabulate_1.SEC4.BDY.Cross_tabular_summary_report_Table_1"" rsid=""498700669"" tag=""ROM"" fid=""0""&gt;_x000D_
  &lt;param n=""_NumRows"" v=""14"" /&gt;_x000D_
  &lt;param n=""_NumCols"" v=""72"" /&gt;_x000D_
  &lt;param n=""tableSig"" v=""R:R=14:C=72:FCR'"</definedName>
    <definedName name="_AMO_ContentLocation_498700669_ROM_F0.SEC2.Tabulate_1.SEC4.BDY.Cross_tabular_summary_report_Table_1.1" hidden="1">"'=5:FCC=3:RSP.1=1,H,72:RSP.2=1,H,2;1,V,3;3,H,10;13,H,5;18,H,15;33,H,20;53,H,10;63,H,10:RSP.3=3,H,2;5,H,2;7,H,2;9,H,2;11,H,2;18,H,3;21,H,3;24,H,3;27,H,3;30,H,3;33,H,4;37,H,4;41,H,4;45,H,4;49,H,4;53,H,2;55,H,2;57,H,2;59,H,2;61,H,2;63,H,2;65,H,2;67,H,2;69'"</definedName>
    <definedName name="_AMO_ContentLocation_498700669_ROM_F0.SEC2.Tabulate_1.SEC4.BDY.Cross_tabular_summary_report_Table_1.2" hidden="1">"',H,2;71,H,2:CSP.1=5,V,6;11,V,3;14,H,2"" /&gt;_x000D_
  &lt;param n=""leftMargin"" v=""0"" /&gt;_x000D_
&lt;/ContentLocation&gt;'"</definedName>
    <definedName name="_AMO_ContentLocation_498700669_ROM_F0.SEC2.Tabulate_1.SEC4.FTR.Cross_tabular_summary_report_Table_1" hidden="1">"'&lt;ContentLocation path=""F0.SEC2.Tabulate_1.SEC4.FTR.Cross_tabular_summary_report_Table_1"" rsid=""498700669"" tag=""ROM"" fid=""0""&gt;_x000D_
  &lt;param n=""_NumRows"" v=""1"" /&gt;_x000D_
  &lt;param n=""_NumCols"" v=""72"" /&gt;_x000D_
&lt;/ContentLocation&gt;'"</definedName>
    <definedName name="_AMO_ContentLocation_498700669_ROM_F0.SEC2.Tabulate_1.SEC5.BDY.Cross_tabular_summary_report_Table_1" hidden="1">"'Partitions:2'"</definedName>
    <definedName name="_AMO_ContentLocation_498700669_ROM_F0.SEC2.Tabulate_1.SEC5.BDY.Cross_tabular_summary_report_Table_1.0" hidden="1">"'&lt;ContentLocation path=""F0.SEC2.Tabulate_1.SEC5.BDY.Cross_tabular_summary_report_Table_1"" rsid=""498700669"" tag=""ROM"" fid=""0""&gt;_x000D_
  &lt;param n=""_NumRows"" v=""14"" /&gt;_x000D_
  &lt;param n=""_NumCols"" v=""16"" /&gt;_x000D_
  &lt;param n=""tableSig"" v=""R:R=14:C=16:FCR'"</definedName>
    <definedName name="_AMO_ContentLocation_498700669_ROM_F0.SEC2.Tabulate_1.SEC5.BDY.Cross_tabular_summary_report_Table_1.1" hidden="1">"'=5:FCC=3:RSP.1=1,H,16:RSP.2=1,H,2;1,V,3;3,H,2;6,H,3;9,H,4;13,H,2;15,H,2:RSP.3=3,H,2;6,H,3;9,H,4;13,H,2;15,H,2:CSP.1=5,V,6;11,V,3;14,H,2"" /&gt;_x000D_
  &lt;param n=""leftMargin"" v=""0"" /&gt;_x000D_
&lt;/ContentLocation&gt;'"</definedName>
    <definedName name="_AMO_ContentLocation_498700669_ROM_F0.SEC2.Tabulate_1.SEC5.FTR.Cross_tabular_summary_report_Table_1" hidden="1">"'&lt;ContentLocation path=""F0.SEC2.Tabulate_1.SEC5.FTR.Cross_tabular_summary_report_Table_1"" rsid=""498700669"" tag=""ROM"" fid=""0""&gt;_x000D_
  &lt;param n=""_NumRows"" v=""1"" /&gt;_x000D_
  &lt;param n=""_NumCols"" v=""72"" /&gt;_x000D_
&lt;/ContentLocation&gt;'"</definedName>
    <definedName name="_AMO_ContentLocation_498700669_ROM_F0.SEC2.Tabulate_1.SEC6.BDY.Cross_tabular_summary_report_Table_1" hidden="1">"'Partitions:2'"</definedName>
    <definedName name="_AMO_ContentLocation_498700669_ROM_F0.SEC2.Tabulate_1.SEC6.BDY.Cross_tabular_summary_report_Table_1.0" hidden="1">"'&lt;ContentLocation path=""F0.SEC2.Tabulate_1.SEC6.BDY.Cross_tabular_summary_report_Table_1"" rsid=""498700669"" tag=""ROM"" fid=""0""&gt;_x000D_
  &lt;param n=""_NumRows"" v=""14"" /&gt;_x000D_
  &lt;param n=""_NumCols"" v=""57"" /&gt;_x000D_
  &lt;param n=""tableSig"" v=""R:R=14:C=57:FCR'"</definedName>
    <definedName name="_AMO_ContentLocation_498700669_ROM_F0.SEC2.Tabulate_1.SEC6.BDY.Cross_tabular_summary_report_Table_1.1" hidden="1">"'=5:FCC=3:RSP.1=1,H,57:RSP.2=1,H,2;1,V,3;3,H,5;8,H,5;13,H,15;28,H,20;48,H,5;53,H,5:RSP.3=13,H,3;16,H,3;19,H,3;22,H,3;25,H,3;28,H,4;32,H,4;36,H,4;40,H,4;44,H,4:CSP.1=5,V,6;11,V,3;14,H,2"" /&gt;_x000D_
  &lt;param n=""leftMargin"" v=""0"" /&gt;_x000D_
&lt;/ContentLocation&gt;'"</definedName>
    <definedName name="_AMO_ContentLocation_498700669_ROM_F0.SEC2.Tabulate_1.SEC6.FTR.Cross_tabular_summary_report_Table_1" hidden="1">"'&lt;ContentLocation path=""F0.SEC2.Tabulate_1.SEC6.FTR.Cross_tabular_summary_report_Table_1"" rsid=""498700669"" tag=""ROM"" fid=""0""&gt;_x000D_
  &lt;param n=""_NumRows"" v=""1"" /&gt;_x000D_
  &lt;param n=""_NumCols"" v=""72"" /&gt;_x000D_
&lt;/ContentLocation&gt;'"</definedName>
    <definedName name="_AMO_ContentLocation_498700669_ROM_F0.SEC2.Tabulate_1.SEC7.BDY.Cross_tabular_summary_report_Table_1" hidden="1">"'Partitions:3'"</definedName>
    <definedName name="_AMO_ContentLocation_498700669_ROM_F0.SEC2.Tabulate_1.SEC7.BDY.Cross_tabular_summary_report_Table_1.0" hidden="1">"'&lt;ContentLocation path=""F0.SEC2.Tabulate_1.SEC7.BDY.Cross_tabular_summary_report_Table_1"" rsid=""498700669"" tag=""ROM"" fid=""0""&gt;_x000D_
  &lt;param n=""_NumRows"" v=""14"" /&gt;_x000D_
  &lt;param n=""_NumCols"" v=""72"" /&gt;_x000D_
  &lt;param n=""tableSig"" v=""R:R=14:C=72:FCR'"</definedName>
    <definedName name="_AMO_ContentLocation_498700669_ROM_F0.SEC2.Tabulate_1.SEC7.BDY.Cross_tabular_summary_report_Table_1.1" hidden="1">"'=5:FCC=3:RSP.1=1,H,72:RSP.2=1,H,2;1,V,3;3,H,10;13,H,5;18,H,15;33,H,20;53,H,10;63,H,10:RSP.3=3,H,2;5,H,2;7,H,2;9,H,2;11,H,2;18,H,3;21,H,3;24,H,3;27,H,3;30,H,3;33,H,4;37,H,4;41,H,4;45,H,4;49,H,4;53,H,2;55,H,2;57,H,2;59,H,2;61,H,2;63,H,2;65,H,2;67,H,2;69'"</definedName>
    <definedName name="_AMO_ContentLocation_498700669_ROM_F0.SEC2.Tabulate_1.SEC7.BDY.Cross_tabular_summary_report_Table_1.2" hidden="1">"',H,2;71,H,2:CSP.1=5,V,6;11,V,3;14,H,2"" /&gt;_x000D_
  &lt;param n=""leftMargin"" v=""0"" /&gt;_x000D_
&lt;/ContentLocation&gt;'"</definedName>
    <definedName name="_AMO_ContentLocation_498700669_ROM_F0.SEC2.Tabulate_1.SEC7.FTR.TXT1" hidden="1">"'&lt;ContentLocation path=""F0.SEC2.Tabulate_1.SEC7.FTR.TXT1"" rsid=""498700669"" tag=""ROM"" fid=""0""&gt;_x000D_
  &lt;param n=""_NumRows"" v=""1"" /&gt;_x000D_
  &lt;param n=""_NumCols"" v=""72"" /&gt;_x000D_
&lt;/ContentLocation&gt;'"</definedName>
    <definedName name="_AMO_ContentLocation_88851631_ROM_F0.SEC2.Tabulate_1.SEC1.BDY.Cross_tabular_summary_report_Table_1" hidden="1">"'Partitions:3'"</definedName>
    <definedName name="_AMO_ContentLocation_88851631_ROM_F0.SEC2.Tabulate_1.SEC1.BDY.Cross_tabular_summary_report_Table_1.0" hidden="1">"'&lt;ContentLocation path=""F0.SEC2.Tabulate_1.SEC1.BDY.Cross_tabular_summary_report_Table_1"" rsid=""88851631"" tag=""ROM"" fid=""0""&gt;_x000D_
  &lt;param n=""_NumRows"" v=""12"" /&gt;_x000D_
  &lt;param n=""_NumCols"" v=""77"" /&gt;_x000D_
  &lt;param n=""tableSig"" v=""R:R=12:C=77:FCR='"</definedName>
    <definedName name="_AMO_ContentLocation_88851631_ROM_F0.SEC2.Tabulate_1.SEC1.BDY.Cross_tabular_summary_report_Table_1.1" hidden="1">"'5:FCC=3:RSP.1=1,H,77:RSP.2=1,H,2;1,V,3;3,H,10;13,H,5;18,H,15;33,H,20;53,H,15;68,H,10:RSP.3=3,H,2;5,H,2;7,H,2;9,H,2;11,H,2;18,H,3;21,H,3;24,H,3;27,H,3;30,H,3;33,H,4;37,H,4;41,H,4;45,H,4;49,H,4;53,H,3;56,H,3;59,H,3;62,H,3;65,H,3;68,H,2;70,H,2;72,H,2;74,'"</definedName>
    <definedName name="_AMO_ContentLocation_88851631_ROM_F0.SEC2.Tabulate_1.SEC1.BDY.Cross_tabular_summary_report_Table_1.2" hidden="1">"'H,2;76,H,2"" /&gt;_x000D_
  &lt;param n=""leftMargin"" v=""0"" /&gt;_x000D_
&lt;/ContentLocation&gt;'"</definedName>
    <definedName name="_AMO_ContentLocation_88851631_ROM_F0.SEC2.Tabulate_1.SEC1.FTR.Cross_tabular_summary_report_Table_1" hidden="1">"'&lt;ContentLocation path=""F0.SEC2.Tabulate_1.SEC1.FTR.Cross_tabular_summary_report_Table_1"" rsid=""88851631"" tag=""ROM"" fid=""0""&gt;_x000D_
  &lt;param n=""_NumRows"" v=""1"" /&gt;_x000D_
  &lt;param n=""_NumCols"" v=""77"" /&gt;_x000D_
&lt;/ContentLocation&gt;'"</definedName>
    <definedName name="_AMO_ContentLocation_88851631_ROM_F0.SEC2.Tabulate_1.SEC2.BDY.Cross_tabular_summary_report_Table_1" hidden="1">"'Partitions:3'"</definedName>
    <definedName name="_AMO_ContentLocation_88851631_ROM_F0.SEC2.Tabulate_1.SEC2.BDY.Cross_tabular_summary_report_Table_1.0" hidden="1">"'&lt;ContentLocation path=""F0.SEC2.Tabulate_1.SEC2.BDY.Cross_tabular_summary_report_Table_1"" rsid=""88851631"" tag=""ROM"" fid=""0""&gt;_x000D_
  &lt;param n=""_NumRows"" v=""12"" /&gt;_x000D_
  &lt;param n=""_NumCols"" v=""77"" /&gt;_x000D_
  &lt;param n=""tableSig"" v=""R:R=12:C=77:FCR='"</definedName>
    <definedName name="_AMO_ContentLocation_88851631_ROM_F0.SEC2.Tabulate_1.SEC2.BDY.Cross_tabular_summary_report_Table_1.1" hidden="1">"'5:FCC=3:RSP.1=1,H,77:RSP.2=1,H,2;1,V,3;3,H,10;13,H,5;18,H,15;33,H,20;53,H,15;68,H,10:RSP.3=3,H,2;5,H,2;7,H,2;9,H,2;11,H,2;18,H,3;21,H,3;24,H,3;27,H,3;30,H,3;33,H,4;37,H,4;41,H,4;45,H,4;49,H,4;53,H,3;56,H,3;59,H,3;62,H,3;65,H,3;68,H,2;70,H,2;72,H,2;74,'"</definedName>
    <definedName name="_AMO_ContentLocation_88851631_ROM_F0.SEC2.Tabulate_1.SEC2.BDY.Cross_tabular_summary_report_Table_1.2" hidden="1">"'H,2;76,H,2"" /&gt;_x000D_
  &lt;param n=""leftMargin"" v=""0"" /&gt;_x000D_
&lt;/ContentLocation&gt;'"</definedName>
    <definedName name="_AMO_ContentLocation_88851631_ROM_F0.SEC2.Tabulate_1.SEC2.FTR.Cross_tabular_summary_report_Table_1" hidden="1">"'&lt;ContentLocation path=""F0.SEC2.Tabulate_1.SEC2.FTR.Cross_tabular_summary_report_Table_1"" rsid=""88851631"" tag=""ROM"" fid=""0""&gt;_x000D_
  &lt;param n=""_NumRows"" v=""1"" /&gt;_x000D_
  &lt;param n=""_NumCols"" v=""77"" /&gt;_x000D_
&lt;/ContentLocation&gt;'"</definedName>
    <definedName name="_AMO_ContentLocation_88851631_ROM_F0.SEC2.Tabulate_1.SEC3.BDY.Cross_tabular_summary_report_Table_1" hidden="1">"'Partitions:2'"</definedName>
    <definedName name="_AMO_ContentLocation_88851631_ROM_F0.SEC2.Tabulate_1.SEC3.BDY.Cross_tabular_summary_report_Table_1.0" hidden="1">"'&lt;ContentLocation path=""F0.SEC2.Tabulate_1.SEC3.BDY.Cross_tabular_summary_report_Table_1"" rsid=""88851631"" tag=""ROM"" fid=""0""&gt;_x000D_
  &lt;param n=""_NumRows"" v=""12"" /&gt;_x000D_
  &lt;param n=""_NumCols"" v=""47"" /&gt;_x000D_
  &lt;param n=""tableSig"" v=""R:R=12:C=47:FCR='"</definedName>
    <definedName name="_AMO_ContentLocation_88851631_ROM_F0.SEC2.Tabulate_1.SEC3.BDY.Cross_tabular_summary_report_Table_1.1" hidden="1">"'5:FCC=3:RSP.1=1,H,47:RSP.2=1,H,2;1,V,3;3,H,6;9,H,3;12,H,9;21,H,12;33,H,9;42,H,6:RSP.3=3,H,2;5,H,2;7,H,2;12,H,3;15,H,3;18,H,3;21,H,4;25,H,4;29,H,4;33,H,3;36,H,3;39,H,3;42,H,2;44,H,2;46,H,2"" /&gt;_x000D_
  &lt;param n=""leftMargin"" v=""0"" /&gt;_x000D_
&lt;/ContentLocation&gt;'"</definedName>
    <definedName name="_AMO_ContentLocation_88851631_ROM_F0.SEC2.Tabulate_1.SEC3.FTR.Cross_tabular_summary_report_Table_1" hidden="1">"'&lt;ContentLocation path=""F0.SEC2.Tabulate_1.SEC3.FTR.Cross_tabular_summary_report_Table_1"" rsid=""88851631"" tag=""ROM"" fid=""0""&gt;_x000D_
  &lt;param n=""_NumRows"" v=""1"" /&gt;_x000D_
  &lt;param n=""_NumCols"" v=""77"" /&gt;_x000D_
&lt;/ContentLocation&gt;'"</definedName>
    <definedName name="_AMO_ContentLocation_88851631_ROM_F0.SEC2.Tabulate_1.SEC4.BDY.Cross_tabular_summary_report_Table_1" hidden="1">"'Partitions:3'"</definedName>
    <definedName name="_AMO_ContentLocation_88851631_ROM_F0.SEC2.Tabulate_1.SEC4.BDY.Cross_tabular_summary_report_Table_1.0" hidden="1">"'&lt;ContentLocation path=""F0.SEC2.Tabulate_1.SEC4.BDY.Cross_tabular_summary_report_Table_1"" rsid=""88851631"" tag=""ROM"" fid=""0""&gt;_x000D_
  &lt;param n=""_NumRows"" v=""12"" /&gt;_x000D_
  &lt;param n=""_NumCols"" v=""77"" /&gt;_x000D_
  &lt;param n=""tableSig"" v=""R:R=12:C=77:FCR='"</definedName>
    <definedName name="_AMO_ContentLocation_88851631_ROM_F0.SEC2.Tabulate_1.SEC4.BDY.Cross_tabular_summary_report_Table_1.1" hidden="1">"'5:FCC=3:RSP.1=1,H,77:RSP.2=1,H,2;1,V,3;3,H,10;13,H,5;18,H,15;33,H,20;53,H,15;68,H,10:RSP.3=3,H,2;5,H,2;7,H,2;9,H,2;11,H,2;18,H,3;21,H,3;24,H,3;27,H,3;30,H,3;33,H,4;37,H,4;41,H,4;45,H,4;49,H,4;53,H,3;56,H,3;59,H,3;62,H,3;65,H,3;68,H,2;70,H,2;72,H,2;74,'"</definedName>
    <definedName name="_AMO_ContentLocation_88851631_ROM_F0.SEC2.Tabulate_1.SEC4.BDY.Cross_tabular_summary_report_Table_1.2" hidden="1">"'H,2;76,H,2"" /&gt;_x000D_
  &lt;param n=""leftMargin"" v=""0"" /&gt;_x000D_
&lt;/ContentLocation&gt;'"</definedName>
    <definedName name="_AMO_ContentLocation_88851631_ROM_F0.SEC2.Tabulate_1.SEC4.FTR.Cross_tabular_summary_report_Table_1" hidden="1">"'&lt;ContentLocation path=""F0.SEC2.Tabulate_1.SEC4.FTR.Cross_tabular_summary_report_Table_1"" rsid=""88851631"" tag=""ROM"" fid=""0""&gt;_x000D_
  &lt;param n=""_NumRows"" v=""1"" /&gt;_x000D_
  &lt;param n=""_NumCols"" v=""77"" /&gt;_x000D_
&lt;/ContentLocation&gt;'"</definedName>
    <definedName name="_AMO_ContentLocation_88851631_ROM_F0.SEC2.Tabulate_1.SEC5.BDY.Cross_tabular_summary_report_Table_1" hidden="1">"'Partitions:2'"</definedName>
    <definedName name="_AMO_ContentLocation_88851631_ROM_F0.SEC2.Tabulate_1.SEC5.BDY.Cross_tabular_summary_report_Table_1.0" hidden="1">"'&lt;ContentLocation path=""F0.SEC2.Tabulate_1.SEC5.BDY.Cross_tabular_summary_report_Table_1"" rsid=""88851631"" tag=""ROM"" fid=""0""&gt;_x000D_
  &lt;param n=""_NumRows"" v=""12"" /&gt;_x000D_
  &lt;param n=""_NumCols"" v=""17"" /&gt;_x000D_
  &lt;param n=""tableSig"" v=""R:R=12:C=17:FCR='"</definedName>
    <definedName name="_AMO_ContentLocation_88851631_ROM_F0.SEC2.Tabulate_1.SEC5.BDY.Cross_tabular_summary_report_Table_1.1" hidden="1">"'5:FCC=3:RSP.1=1,H,17:RSP.2=1,H,2;1,V,3;3,H,2;6,H,3;9,H,4;13,H,3;16,H,2:RSP.3=3,H,2;6,H,3;9,H,4;13,H,3;16,H,2"" /&gt;_x000D_
  &lt;param n=""leftMargin"" v=""0"" /&gt;_x000D_
&lt;/ContentLocation&gt;'"</definedName>
    <definedName name="_AMO_ContentLocation_88851631_ROM_F0.SEC2.Tabulate_1.SEC5.FTR.Cross_tabular_summary_report_Table_1" hidden="1">"'&lt;ContentLocation path=""F0.SEC2.Tabulate_1.SEC5.FTR.Cross_tabular_summary_report_Table_1"" rsid=""88851631"" tag=""ROM"" fid=""0""&gt;_x000D_
  &lt;param n=""_NumRows"" v=""1"" /&gt;_x000D_
  &lt;param n=""_NumCols"" v=""77"" /&gt;_x000D_
&lt;/ContentLocation&gt;'"</definedName>
    <definedName name="_AMO_ContentLocation_88851631_ROM_F0.SEC2.Tabulate_1.SEC6.BDY.Cross_tabular_summary_report_Table_1" hidden="1">"'Partitions:3'"</definedName>
    <definedName name="_AMO_ContentLocation_88851631_ROM_F0.SEC2.Tabulate_1.SEC6.BDY.Cross_tabular_summary_report_Table_1.0" hidden="1">"'&lt;ContentLocation path=""F0.SEC2.Tabulate_1.SEC6.BDY.Cross_tabular_summary_report_Table_1"" rsid=""88851631"" tag=""ROM"" fid=""0""&gt;_x000D_
  &lt;param n=""_NumRows"" v=""12"" /&gt;_x000D_
  &lt;param n=""_NumCols"" v=""77"" /&gt;_x000D_
  &lt;param n=""tableSig"" v=""R:R=12:C=77:FCR='"</definedName>
    <definedName name="_AMO_ContentLocation_88851631_ROM_F0.SEC2.Tabulate_1.SEC6.BDY.Cross_tabular_summary_report_Table_1.1" hidden="1">"'5:FCC=3:RSP.1=1,H,77:RSP.2=1,H,2;1,V,3;3,H,10;13,H,5;18,H,15;33,H,20;53,H,15;68,H,10:RSP.3=3,H,2;5,H,2;7,H,2;9,H,2;11,H,2;18,H,3;21,H,3;24,H,3;27,H,3;30,H,3;33,H,4;37,H,4;41,H,4;45,H,4;49,H,4;53,H,3;56,H,3;59,H,3;62,H,3;65,H,3;68,H,2;70,H,2;72,H,2;74,'"</definedName>
    <definedName name="_AMO_ContentLocation_88851631_ROM_F0.SEC2.Tabulate_1.SEC6.BDY.Cross_tabular_summary_report_Table_1.2" hidden="1">"'H,2;76,H,2"" /&gt;_x000D_
  &lt;param n=""leftMargin"" v=""0"" /&gt;_x000D_
&lt;/ContentLocation&gt;'"</definedName>
    <definedName name="_AMO_ContentLocation_88851631_ROM_F0.SEC2.Tabulate_1.SEC6.FTR.Cross_tabular_summary_report_Table_1" hidden="1">"'&lt;ContentLocation path=""F0.SEC2.Tabulate_1.SEC6.FTR.Cross_tabular_summary_report_Table_1"" rsid=""88851631"" tag=""ROM"" fid=""0""&gt;_x000D_
  &lt;param n=""_NumRows"" v=""1"" /&gt;_x000D_
  &lt;param n=""_NumCols"" v=""77"" /&gt;_x000D_
&lt;/ContentLocation&gt;'"</definedName>
    <definedName name="_AMO_ContentLocation_88851631_ROM_F0.SEC2.Tabulate_1.SEC7.BDY.Cross_tabular_summary_report_Table_1" hidden="1">"'Partitions:3'"</definedName>
    <definedName name="_AMO_ContentLocation_88851631_ROM_F0.SEC2.Tabulate_1.SEC7.BDY.Cross_tabular_summary_report_Table_1.0" hidden="1">"'&lt;ContentLocation path=""F0.SEC2.Tabulate_1.SEC7.BDY.Cross_tabular_summary_report_Table_1"" rsid=""88851631"" tag=""ROM"" fid=""0""&gt;_x000D_
  &lt;param n=""_NumRows"" v=""12"" /&gt;_x000D_
  &lt;param n=""_NumCols"" v=""77"" /&gt;_x000D_
  &lt;param n=""tableSig"" v=""R:R=12:C=77:FCR='"</definedName>
    <definedName name="_AMO_ContentLocation_88851631_ROM_F0.SEC2.Tabulate_1.SEC7.BDY.Cross_tabular_summary_report_Table_1.1" hidden="1">"'5:FCC=3:RSP.1=1,H,77:RSP.2=1,H,2;1,V,3;3,H,10;13,H,5;18,H,15;33,H,20;53,H,15;68,H,10:RSP.3=3,H,2;5,H,2;7,H,2;9,H,2;11,H,2;18,H,3;21,H,3;24,H,3;27,H,3;30,H,3;33,H,4;37,H,4;41,H,4;45,H,4;49,H,4;53,H,3;56,H,3;59,H,3;62,H,3;65,H,3;68,H,2;70,H,2;72,H,2;74,'"</definedName>
    <definedName name="_AMO_ContentLocation_88851631_ROM_F0.SEC2.Tabulate_1.SEC7.BDY.Cross_tabular_summary_report_Table_1.2" hidden="1">"'H,2;76,H,2"" /&gt;_x000D_
  &lt;param n=""leftMargin"" v=""0"" /&gt;_x000D_
&lt;/ContentLocation&gt;'"</definedName>
    <definedName name="_AMO_ContentLocation_88851631_ROM_F0.SEC2.Tabulate_1.SEC7.FTR.TXT1" hidden="1">"'&lt;ContentLocation path=""F0.SEC2.Tabulate_1.SEC7.FTR.TXT1"" rsid=""88851631"" tag=""ROM"" fid=""0""&gt;_x000D_
  &lt;param n=""_NumRows"" v=""1"" /&gt;_x000D_
  &lt;param n=""_NumCols"" v=""77"" /&gt;_x000D_
&lt;/ContentLocation&gt;'"</definedName>
    <definedName name="_AMO_ContentLocation_922672552_ROM_F0.SEC2.Tabulate_1.SEC1.BDY.Cross_tabular_summary_report_Table_1" hidden="1">"'Partitions:3'"</definedName>
    <definedName name="_AMO_ContentLocation_922672552_ROM_F0.SEC2.Tabulate_1.SEC1.BDY.Cross_tabular_summary_report_Table_1.0" hidden="1">"'&lt;ContentLocation path=""F0.SEC2.Tabulate_1.SEC1.BDY.Cross_tabular_summary_report_Table_1"" rsid=""922672552"" tag=""ROM"" fid=""0""&gt;_x000D_
  &lt;param n=""_NumRows"" v=""27"" /&gt;_x000D_
  &lt;param n=""_NumCols"" v=""72"" /&gt;_x000D_
  &lt;param n=""tableSig"" v=""R:R=27:C=72:FCR'"</definedName>
    <definedName name="_AMO_ContentLocation_922672552_ROM_F0.SEC2.Tabulate_1.SEC1.BDY.Cross_tabular_summary_report_Table_1.1" hidden="1">"'=5:FCC=3:RSP.1=1,H,72:RSP.2=1,H,2;1,V,3;3,H,10;13,H,5;18,H,15;33,H,20;53,H,10;63,H,10:RSP.3=3,H,2;5,H,2;7,H,2;9,H,2;11,H,2;18,H,3;21,H,3;24,H,3;27,H,3;30,H,3;33,H,4;37,H,4;41,H,4;45,H,4;49,H,4;53,H,2;55,H,2;57,H,2;59,H,2;61,H,2;63,H,2;65,H,2;67,H,2;69'"</definedName>
    <definedName name="_AMO_ContentLocation_922672552_ROM_F0.SEC2.Tabulate_1.SEC1.BDY.Cross_tabular_summary_report_Table_1.2" hidden="1">"',H,2;71,H,2:CSP.1=5,V,12;17,V,10;27,H,2"" /&gt;_x000D_
  &lt;param n=""leftMargin"" v=""0"" /&gt;_x000D_
&lt;/ContentLocation&gt;'"</definedName>
    <definedName name="_AMO_ContentLocation_922672552_ROM_F0.SEC2.Tabulate_1.SEC1.FTR.Cross_tabular_summary_report_Table_1" hidden="1">"'&lt;ContentLocation path=""F0.SEC2.Tabulate_1.SEC1.FTR.Cross_tabular_summary_report_Table_1"" rsid=""922672552"" tag=""ROM"" fid=""0""&gt;_x000D_
  &lt;param n=""_NumRows"" v=""1"" /&gt;_x000D_
  &lt;param n=""_NumCols"" v=""72"" /&gt;_x000D_
&lt;/ContentLocation&gt;'"</definedName>
    <definedName name="_AMO_ContentLocation_922672552_ROM_F0.SEC2.Tabulate_1.SEC2.BDY.Cross_tabular_summary_report_Table_1" hidden="1">"'Partitions:3'"</definedName>
    <definedName name="_AMO_ContentLocation_922672552_ROM_F0.SEC2.Tabulate_1.SEC2.BDY.Cross_tabular_summary_report_Table_1.0" hidden="1">"'&lt;ContentLocation path=""F0.SEC2.Tabulate_1.SEC2.BDY.Cross_tabular_summary_report_Table_1"" rsid=""922672552"" tag=""ROM"" fid=""0""&gt;_x000D_
  &lt;param n=""_NumRows"" v=""27"" /&gt;_x000D_
  &lt;param n=""_NumCols"" v=""72"" /&gt;_x000D_
  &lt;param n=""tableSig"" v=""R:R=27:C=72:FCR'"</definedName>
    <definedName name="_AMO_ContentLocation_922672552_ROM_F0.SEC2.Tabulate_1.SEC2.BDY.Cross_tabular_summary_report_Table_1.1" hidden="1">"'=5:FCC=3:RSP.1=1,H,72:RSP.2=1,H,2;1,V,3;3,H,10;13,H,5;18,H,15;33,H,20;53,H,10;63,H,10:RSP.3=3,H,2;5,H,2;7,H,2;9,H,2;11,H,2;18,H,3;21,H,3;24,H,3;27,H,3;30,H,3;33,H,4;37,H,4;41,H,4;45,H,4;49,H,4;53,H,2;55,H,2;57,H,2;59,H,2;61,H,2;63,H,2;65,H,2;67,H,2;69'"</definedName>
    <definedName name="_AMO_ContentLocation_922672552_ROM_F0.SEC2.Tabulate_1.SEC2.BDY.Cross_tabular_summary_report_Table_1.2" hidden="1">"',H,2;71,H,2:CSP.1=5,V,12;17,V,10;27,H,2"" /&gt;_x000D_
  &lt;param n=""leftMargin"" v=""0"" /&gt;_x000D_
&lt;/ContentLocation&gt;'"</definedName>
    <definedName name="_AMO_ContentLocation_922672552_ROM_F0.SEC2.Tabulate_1.SEC2.FTR.Cross_tabular_summary_report_Table_1" hidden="1">"'&lt;ContentLocation path=""F0.SEC2.Tabulate_1.SEC2.FTR.Cross_tabular_summary_report_Table_1"" rsid=""922672552"" tag=""ROM"" fid=""0""&gt;_x000D_
  &lt;param n=""_NumRows"" v=""1"" /&gt;_x000D_
  &lt;param n=""_NumCols"" v=""72"" /&gt;_x000D_
&lt;/ContentLocation&gt;'"</definedName>
    <definedName name="_AMO_ContentLocation_922672552_ROM_F0.SEC2.Tabulate_1.SEC3.BDY.Cross_tabular_summary_report_Table_1" hidden="1">"'Partitions:3'"</definedName>
    <definedName name="_AMO_ContentLocation_922672552_ROM_F0.SEC2.Tabulate_1.SEC3.BDY.Cross_tabular_summary_report_Table_1.0" hidden="1">"'&lt;ContentLocation path=""F0.SEC2.Tabulate_1.SEC3.BDY.Cross_tabular_summary_report_Table_1"" rsid=""922672552"" tag=""ROM"" fid=""0""&gt;_x000D_
  &lt;param n=""_NumRows"" v=""27"" /&gt;_x000D_
  &lt;param n=""_NumCols"" v=""44"" /&gt;_x000D_
  &lt;param n=""tableSig"" v=""R:R=27:C=44:FCR'"</definedName>
    <definedName name="_AMO_ContentLocation_922672552_ROM_F0.SEC2.Tabulate_1.SEC3.BDY.Cross_tabular_summary_report_Table_1.1" hidden="1">"'=5:FCC=3:RSP.1=1,H,44:RSP.2=1,H,2;1,V,3;3,H,6;9,H,3;12,H,9;21,H,12;33,H,6;39,H,6:RSP.3=3,H,2;5,H,2;7,H,2;12,H,3;15,H,3;18,H,3;21,H,4;25,H,4;29,H,4;33,H,2;35,H,2;37,H,2;39,H,2;41,H,2;43,H,2:CSP.1=5,V,12;17,V,10;27,H,2"" /&gt;_x000D_
  &lt;param n=""leftMargin"" '"</definedName>
    <definedName name="_AMO_ContentLocation_922672552_ROM_F0.SEC2.Tabulate_1.SEC3.BDY.Cross_tabular_summary_report_Table_1.2" hidden="1">"'v=""0"" /&gt;_x000D_
&lt;/ContentLocation&gt;'"</definedName>
    <definedName name="_AMO_ContentLocation_922672552_ROM_F0.SEC2.Tabulate_1.SEC3.FTR.Cross_tabular_summary_report_Table_1" hidden="1">"'&lt;ContentLocation path=""F0.SEC2.Tabulate_1.SEC3.FTR.Cross_tabular_summary_report_Table_1"" rsid=""922672552"" tag=""ROM"" fid=""0""&gt;_x000D_
  &lt;param n=""_NumRows"" v=""1"" /&gt;_x000D_
  &lt;param n=""_NumCols"" v=""72"" /&gt;_x000D_
&lt;/ContentLocation&gt;'"</definedName>
    <definedName name="_AMO_ContentLocation_922672552_ROM_F0.SEC2.Tabulate_1.SEC4.BDY.Cross_tabular_summary_report_Table_1" hidden="1">"'Partitions:3'"</definedName>
    <definedName name="_AMO_ContentLocation_922672552_ROM_F0.SEC2.Tabulate_1.SEC4.BDY.Cross_tabular_summary_report_Table_1.0" hidden="1">"'&lt;ContentLocation path=""F0.SEC2.Tabulate_1.SEC4.BDY.Cross_tabular_summary_report_Table_1"" rsid=""922672552"" tag=""ROM"" fid=""0""&gt;_x000D_
  &lt;param n=""_NumRows"" v=""27"" /&gt;_x000D_
  &lt;param n=""_NumCols"" v=""72"" /&gt;_x000D_
  &lt;param n=""tableSig"" v=""R:R=27:C=72:FCR'"</definedName>
    <definedName name="_AMO_ContentLocation_922672552_ROM_F0.SEC2.Tabulate_1.SEC4.BDY.Cross_tabular_summary_report_Table_1.1" hidden="1">"'=5:FCC=3:RSP.1=1,H,72:RSP.2=1,H,2;1,V,3;3,H,10;13,H,5;18,H,15;33,H,20;53,H,10;63,H,10:RSP.3=3,H,2;5,H,2;7,H,2;9,H,2;11,H,2;18,H,3;21,H,3;24,H,3;27,H,3;30,H,3;33,H,4;37,H,4;41,H,4;45,H,4;49,H,4;53,H,2;55,H,2;57,H,2;59,H,2;61,H,2;63,H,2;65,H,2;67,H,2;69'"</definedName>
    <definedName name="_AMO_ContentLocation_922672552_ROM_F0.SEC2.Tabulate_1.SEC4.BDY.Cross_tabular_summary_report_Table_1.2" hidden="1">"',H,2;71,H,2:CSP.1=5,V,12;17,V,10;27,H,2"" /&gt;_x000D_
  &lt;param n=""leftMargin"" v=""0"" /&gt;_x000D_
&lt;/ContentLocation&gt;'"</definedName>
    <definedName name="_AMO_ContentLocation_922672552_ROM_F0.SEC2.Tabulate_1.SEC4.FTR.Cross_tabular_summary_report_Table_1" hidden="1">"'&lt;ContentLocation path=""F0.SEC2.Tabulate_1.SEC4.FTR.Cross_tabular_summary_report_Table_1"" rsid=""922672552"" tag=""ROM"" fid=""0""&gt;_x000D_
  &lt;param n=""_NumRows"" v=""1"" /&gt;_x000D_
  &lt;param n=""_NumCols"" v=""72"" /&gt;_x000D_
&lt;/ContentLocation&gt;'"</definedName>
    <definedName name="_AMO_ContentLocation_922672552_ROM_F0.SEC2.Tabulate_1.SEC5.BDY.Cross_tabular_summary_report_Table_1" hidden="1">"'Partitions:2'"</definedName>
    <definedName name="_AMO_ContentLocation_922672552_ROM_F0.SEC2.Tabulate_1.SEC5.BDY.Cross_tabular_summary_report_Table_1.0" hidden="1">"'&lt;ContentLocation path=""F0.SEC2.Tabulate_1.SEC5.BDY.Cross_tabular_summary_report_Table_1"" rsid=""922672552"" tag=""ROM"" fid=""0""&gt;_x000D_
  &lt;param n=""_NumRows"" v=""27"" /&gt;_x000D_
  &lt;param n=""_NumCols"" v=""16"" /&gt;_x000D_
  &lt;param n=""tableSig"" v=""R:R=27:C=16:FCR'"</definedName>
    <definedName name="_AMO_ContentLocation_922672552_ROM_F0.SEC2.Tabulate_1.SEC5.BDY.Cross_tabular_summary_report_Table_1.1" hidden="1">"'=5:FCC=3:RSP.1=1,H,16:RSP.2=1,H,2;1,V,3;3,H,2;6,H,3;9,H,4;13,H,2;15,H,2:RSP.3=3,H,2;6,H,3;9,H,4;13,H,2;15,H,2:CSP.1=5,V,12;17,V,10;27,H,2"" /&gt;_x000D_
  &lt;param n=""leftMargin"" v=""0"" /&gt;_x000D_
&lt;/ContentLocation&gt;'"</definedName>
    <definedName name="_AMO_ContentLocation_922672552_ROM_F0.SEC2.Tabulate_1.SEC5.FTR.Cross_tabular_summary_report_Table_1" hidden="1">"'&lt;ContentLocation path=""F0.SEC2.Tabulate_1.SEC5.FTR.Cross_tabular_summary_report_Table_1"" rsid=""922672552"" tag=""ROM"" fid=""0""&gt;_x000D_
  &lt;param n=""_NumRows"" v=""1"" /&gt;_x000D_
  &lt;param n=""_NumCols"" v=""72"" /&gt;_x000D_
&lt;/ContentLocation&gt;'"</definedName>
    <definedName name="_AMO_ContentLocation_922672552_ROM_F0.SEC2.Tabulate_1.SEC6.BDY.Cross_tabular_summary_report_Table_1" hidden="1">"'Partitions:2'"</definedName>
    <definedName name="_AMO_ContentLocation_922672552_ROM_F0.SEC2.Tabulate_1.SEC6.BDY.Cross_tabular_summary_report_Table_1.0" hidden="1">"'&lt;ContentLocation path=""F0.SEC2.Tabulate_1.SEC6.BDY.Cross_tabular_summary_report_Table_1"" rsid=""922672552"" tag=""ROM"" fid=""0""&gt;_x000D_
  &lt;param n=""_NumRows"" v=""27"" /&gt;_x000D_
  &lt;param n=""_NumCols"" v=""57"" /&gt;_x000D_
  &lt;param n=""tableSig"" v=""R:R=27:C=57:FCR'"</definedName>
    <definedName name="_AMO_ContentLocation_922672552_ROM_F0.SEC2.Tabulate_1.SEC6.BDY.Cross_tabular_summary_report_Table_1.1" hidden="1">"'=5:FCC=3:RSP.1=1,H,57:RSP.2=1,H,2;1,V,3;3,H,5;8,H,5;13,H,15;28,H,20;48,H,5;53,H,5:RSP.3=13,H,3;16,H,3;19,H,3;22,H,3;25,H,3;28,H,4;32,H,4;36,H,4;40,H,4;44,H,4:CSP.1=5,V,12;17,V,10;27,H,2"" /&gt;_x000D_
  &lt;param n=""leftMargin"" v=""0"" /&gt;_x000D_
&lt;/ContentLocation&gt;'"</definedName>
    <definedName name="_AMO_ContentLocation_922672552_ROM_F0.SEC2.Tabulate_1.SEC6.FTR.Cross_tabular_summary_report_Table_1" hidden="1">"'&lt;ContentLocation path=""F0.SEC2.Tabulate_1.SEC6.FTR.Cross_tabular_summary_report_Table_1"" rsid=""922672552"" tag=""ROM"" fid=""0""&gt;_x000D_
  &lt;param n=""_NumRows"" v=""1"" /&gt;_x000D_
  &lt;param n=""_NumCols"" v=""72"" /&gt;_x000D_
&lt;/ContentLocation&gt;'"</definedName>
    <definedName name="_AMO_ContentLocation_922672552_ROM_F0.SEC2.Tabulate_1.SEC7.BDY.Cross_tabular_summary_report_Table_1" hidden="1">"'Partitions:3'"</definedName>
    <definedName name="_AMO_ContentLocation_922672552_ROM_F0.SEC2.Tabulate_1.SEC7.BDY.Cross_tabular_summary_report_Table_1.0" hidden="1">"'&lt;ContentLocation path=""F0.SEC2.Tabulate_1.SEC7.BDY.Cross_tabular_summary_report_Table_1"" rsid=""922672552"" tag=""ROM"" fid=""0""&gt;_x000D_
  &lt;param n=""_NumRows"" v=""27"" /&gt;_x000D_
  &lt;param n=""_NumCols"" v=""72"" /&gt;_x000D_
  &lt;param n=""tableSig"" v=""R:R=27:C=72:FCR'"</definedName>
    <definedName name="_AMO_ContentLocation_922672552_ROM_F0.SEC2.Tabulate_1.SEC7.BDY.Cross_tabular_summary_report_Table_1.1" hidden="1">"'=5:FCC=3:RSP.1=1,H,72:RSP.2=1,H,2;1,V,3;3,H,10;13,H,5;18,H,15;33,H,20;53,H,10;63,H,10:RSP.3=3,H,2;5,H,2;7,H,2;9,H,2;11,H,2;18,H,3;21,H,3;24,H,3;27,H,3;30,H,3;33,H,4;37,H,4;41,H,4;45,H,4;49,H,4;53,H,2;55,H,2;57,H,2;59,H,2;61,H,2;63,H,2;65,H,2;67,H,2;69'"</definedName>
    <definedName name="_AMO_ContentLocation_922672552_ROM_F0.SEC2.Tabulate_1.SEC7.BDY.Cross_tabular_summary_report_Table_1.2" hidden="1">"',H,2;71,H,2:CSP.1=5,V,12;17,V,10;27,H,2"" /&gt;_x000D_
  &lt;param n=""leftMargin"" v=""0"" /&gt;_x000D_
&lt;/ContentLocation&gt;'"</definedName>
    <definedName name="_AMO_ContentLocation_922672552_ROM_F0.SEC2.Tabulate_1.SEC7.FTR.TXT1" hidden="1">"'&lt;ContentLocation path=""F0.SEC2.Tabulate_1.SEC7.FTR.TXT1"" rsid=""922672552"" tag=""ROM"" fid=""0""&gt;_x000D_
  &lt;param n=""_NumRows"" v=""1"" /&gt;_x000D_
  &lt;param n=""_NumCols"" v=""72"" /&gt;_x000D_
&lt;/ContentLocation&gt;'"</definedName>
    <definedName name="_AMO_RefreshMultipleList" hidden="1">"'&lt;Items&gt;_x000D_
  &lt;Item Id=""375145870"" Checked=""False"" /&gt;_x000D_
  &lt;Item Id=""88851631"" Checked=""False"" /&gt;_x000D_
  &lt;Item Id=""487043116"" Checked=""False"" /&gt;_x000D_
  &lt;Item Id=""12274694"" Checked=""False"" /&gt;_x000D_
&lt;/Items&gt;'"</definedName>
    <definedName name="_AMO_SingleObject_12274694_ROM_F0.SEC2.Tabulate_1.SEC1.BDY.Cross_tabular_summary_report_Table_1" hidden="1">'[2]GRI 306_Secondary use'!$A$1:$D$7</definedName>
    <definedName name="_AMO_SingleObject_12274694_ROM_F0.SEC2.Tabulate_1.SEC1.FTR.Cross_tabular_summary_report_Table_1" hidden="1">'[2]GRI 306_Secondary use'!$A$9:$D$9</definedName>
    <definedName name="_AMO_SingleObject_12274694_ROM_F0.SEC2.Tabulate_1.SEC2.BDY.Cross_tabular_summary_report_Table_1" hidden="1">'[2]GRI 306_Secondary use'!$A$12:$D$18</definedName>
    <definedName name="_AMO_SingleObject_12274694_ROM_F0.SEC2.Tabulate_1.SEC2.FTR.Cross_tabular_summary_report_Table_1" hidden="1">'[2]GRI 306_Secondary use'!$A$20:$D$20</definedName>
    <definedName name="_AMO_SingleObject_12274694_ROM_F0.SEC2.Tabulate_1.SEC3.BDY.Cross_tabular_summary_report_Table_1" hidden="1">'[2]GRI 306_Secondary use'!$A$23:$D$29</definedName>
    <definedName name="_AMO_SingleObject_12274694_ROM_F0.SEC2.Tabulate_1.SEC3.FTR.Cross_tabular_summary_report_Table_1" hidden="1">'[2]GRI 306_Secondary use'!$A$32:$D$32</definedName>
    <definedName name="_AMO_SingleObject_12274694_ROM_F0.SEC2.Tabulate_1.SEC4.BDY.Cross_tabular_summary_report_Table_1" hidden="1">'[2]GRI 306_Secondary use'!$A$35:$B$40</definedName>
    <definedName name="_AMO_SingleObject_12274694_ROM_F0.SEC2.Tabulate_1.SEC4.FTR.Cross_tabular_summary_report_Table_1" hidden="1">'[2]GRI 306_Secondary use'!$A$42:$D$42</definedName>
    <definedName name="_AMO_SingleObject_12274694_ROM_F0.SEC2.Tabulate_1.SEC5.BDY.Cross_tabular_summary_report_Table_1" hidden="1">'[2]GRI 306_Secondary use'!$A$45:$D$53</definedName>
    <definedName name="_AMO_SingleObject_12274694_ROM_F0.SEC2.Tabulate_1.SEC5.FTR.Cross_tabular_summary_report_Table_1" hidden="1">'[2]GRI 306_Secondary use'!$A$55:$D$55</definedName>
    <definedName name="_AMO_SingleObject_12274694_ROM_F0.SEC2.Tabulate_1.SEC6.BDY.Cross_tabular_summary_report_Table_1" hidden="1">'[2]GRI 306_Secondary use'!$A$58:$D$66</definedName>
    <definedName name="_AMO_SingleObject_12274694_ROM_F0.SEC2.Tabulate_1.SEC6.FTR.TXT1" hidden="1">'[2]GRI 306_Secondary use'!$A$68:$D$68</definedName>
    <definedName name="_AMO_SingleObject_375145870_ROM_F0.SEC2.Tabulate_1.SEC1.BDY.Cross_tabular_summary_report_Table_1" hidden="1">'[2]GRI категории'!$A$1:$BY$27</definedName>
    <definedName name="_AMO_SingleObject_375145870_ROM_F0.SEC2.Tabulate_1.SEC1.FTR.Cross_tabular_summary_report_Table_1" hidden="1">'[2]GRI категории'!$A$29:$BY$29</definedName>
    <definedName name="_AMO_SingleObject_375145870_ROM_F0.SEC2.Tabulate_1.SEC2.BDY.Cross_tabular_summary_report_Table_1" hidden="1">'[2]GRI категории'!$A$32:$BY$58</definedName>
    <definedName name="_AMO_SingleObject_375145870_ROM_F0.SEC2.Tabulate_1.SEC2.FTR.Cross_tabular_summary_report_Table_1" hidden="1">'[2]GRI категории'!$A$60:$BY$60</definedName>
    <definedName name="_AMO_SingleObject_375145870_ROM_F0.SEC2.Tabulate_1.SEC3.BDY.Cross_tabular_summary_report_Table_1" hidden="1">'[2]GRI категории'!$A$63:$AU$89</definedName>
    <definedName name="_AMO_SingleObject_375145870_ROM_F0.SEC2.Tabulate_1.SEC3.FTR.Cross_tabular_summary_report_Table_1" hidden="1">'[2]GRI категории'!$A$91:$BY$91</definedName>
    <definedName name="_AMO_SingleObject_375145870_ROM_F0.SEC2.Tabulate_1.SEC4.BDY.Cross_tabular_summary_report_Table_1" hidden="1">'[2]GRI категории'!$A$94:$BY$120</definedName>
    <definedName name="_AMO_SingleObject_375145870_ROM_F0.SEC2.Tabulate_1.SEC4.FTR.Cross_tabular_summary_report_Table_1" hidden="1">'[2]GRI категории'!$A$122:$BY$122</definedName>
    <definedName name="_AMO_SingleObject_375145870_ROM_F0.SEC2.Tabulate_1.SEC5.BDY.Cross_tabular_summary_report_Table_1" hidden="1">'[2]GRI категории'!$A$125:$Q$151</definedName>
    <definedName name="_AMO_SingleObject_375145870_ROM_F0.SEC2.Tabulate_1.SEC5.FTR.Cross_tabular_summary_report_Table_1" hidden="1">'[2]GRI категории'!$A$153:$BY$153</definedName>
    <definedName name="_AMO_SingleObject_375145870_ROM_F0.SEC2.Tabulate_1.SEC6.BDY.Cross_tabular_summary_report_Table_1" hidden="1">'[2]GRI категории'!$A$156:$BY$182</definedName>
    <definedName name="_AMO_SingleObject_375145870_ROM_F0.SEC2.Tabulate_1.SEC6.FTR.Cross_tabular_summary_report_Table_1" hidden="1">'[2]GRI категории'!$A$184:$BY$184</definedName>
    <definedName name="_AMO_SingleObject_375145870_ROM_F0.SEC2.Tabulate_1.SEC7.BDY.Cross_tabular_summary_report_Table_1" hidden="1">'[2]GRI категории'!$A$187:$BY$213</definedName>
    <definedName name="_AMO_SingleObject_375145870_ROM_F0.SEC2.Tabulate_1.SEC7.FTR.TXT1" hidden="1">'[2]GRI категории'!$A$215:$BY$215</definedName>
    <definedName name="_AMO_SingleObject_487043116_ROM_F0.SEC2.Tabulate_1.SEC1.BDY.Cross_tabular_summary_report_Table_1" hidden="1">'[2]Отходы учёт год'!$A$1:$T$356</definedName>
    <definedName name="_AMO_SingleObject_487043116_ROM_F0.SEC2.Tabulate_1.SEC1.FTR.TXT1" hidden="1">'[2]Отходы учёт год'!$A$358:$T$358</definedName>
    <definedName name="_AMO_SingleObject_498700669_ROM_F0.SEC2.Tabulate_1.SEC1.BDY.Cross_tabular_summary_report_Table_1" hidden="1">#REF!</definedName>
    <definedName name="_AMO_SingleObject_498700669_ROM_F0.SEC2.Tabulate_1.SEC1.FTR.Cross_tabular_summary_report_Table_1" hidden="1">#REF!</definedName>
    <definedName name="_AMO_SingleObject_498700669_ROM_F0.SEC2.Tabulate_1.SEC2.BDY.Cross_tabular_summary_report_Table_1" hidden="1">#REF!</definedName>
    <definedName name="_AMO_SingleObject_498700669_ROM_F0.SEC2.Tabulate_1.SEC2.FTR.Cross_tabular_summary_report_Table_1" hidden="1">#REF!</definedName>
    <definedName name="_AMO_SingleObject_498700669_ROM_F0.SEC2.Tabulate_1.SEC3.BDY.Cross_tabular_summary_report_Table_1" hidden="1">#REF!</definedName>
    <definedName name="_AMO_SingleObject_498700669_ROM_F0.SEC2.Tabulate_1.SEC3.FTR.Cross_tabular_summary_report_Table_1" hidden="1">#REF!</definedName>
    <definedName name="_AMO_SingleObject_498700669_ROM_F0.SEC2.Tabulate_1.SEC4.BDY.Cross_tabular_summary_report_Table_1" hidden="1">#REF!</definedName>
    <definedName name="_AMO_SingleObject_498700669_ROM_F0.SEC2.Tabulate_1.SEC4.FTR.Cross_tabular_summary_report_Table_1" hidden="1">#REF!</definedName>
    <definedName name="_AMO_SingleObject_498700669_ROM_F0.SEC2.Tabulate_1.SEC5.BDY.Cross_tabular_summary_report_Table_1" hidden="1">#REF!</definedName>
    <definedName name="_AMO_SingleObject_498700669_ROM_F0.SEC2.Tabulate_1.SEC5.FTR.Cross_tabular_summary_report_Table_1" hidden="1">#REF!</definedName>
    <definedName name="_AMO_SingleObject_498700669_ROM_F0.SEC2.Tabulate_1.SEC6.BDY.Cross_tabular_summary_report_Table_1" hidden="1">#REF!</definedName>
    <definedName name="_AMO_SingleObject_498700669_ROM_F0.SEC2.Tabulate_1.SEC6.FTR.Cross_tabular_summary_report_Table_1" hidden="1">#REF!</definedName>
    <definedName name="_AMO_SingleObject_498700669_ROM_F0.SEC2.Tabulate_1.SEC7.BDY.Cross_tabular_summary_report_Table_1" hidden="1">#REF!</definedName>
    <definedName name="_AMO_SingleObject_498700669_ROM_F0.SEC2.Tabulate_1.SEC7.FTR.TXT1" hidden="1">#REF!</definedName>
    <definedName name="_AMO_SingleObject_88851631_ROM_F0.SEC2.Tabulate_1.SEC1.BDY.Cross_tabular_summary_report_Table_1" hidden="1">'[2]GRI классы'!$A$1:$BY$12</definedName>
    <definedName name="_AMO_SingleObject_88851631_ROM_F0.SEC2.Tabulate_1.SEC1.FTR.Cross_tabular_summary_report_Table_1" hidden="1">'[2]GRI классы'!$A$15:$BY$15</definedName>
    <definedName name="_AMO_SingleObject_88851631_ROM_F0.SEC2.Tabulate_1.SEC2.BDY.Cross_tabular_summary_report_Table_1" hidden="1">'[2]GRI классы'!$A$18:$BY$29</definedName>
    <definedName name="_AMO_SingleObject_88851631_ROM_F0.SEC2.Tabulate_1.SEC2.FTR.Cross_tabular_summary_report_Table_1" hidden="1">'[2]GRI классы'!$A$32:$BY$32</definedName>
    <definedName name="_AMO_SingleObject_88851631_ROM_F0.SEC2.Tabulate_1.SEC3.BDY.Cross_tabular_summary_report_Table_1" hidden="1">'[2]GRI классы'!$A$35:$AU$46</definedName>
    <definedName name="_AMO_SingleObject_88851631_ROM_F0.SEC2.Tabulate_1.SEC3.FTR.Cross_tabular_summary_report_Table_1" hidden="1">'[2]GRI классы'!$A$49:$BY$49</definedName>
    <definedName name="_AMO_SingleObject_88851631_ROM_F0.SEC2.Tabulate_1.SEC4.BDY.Cross_tabular_summary_report_Table_1" hidden="1">'[2]GRI классы'!$A$52:$BY$63</definedName>
    <definedName name="_AMO_SingleObject_88851631_ROM_F0.SEC2.Tabulate_1.SEC4.FTR.Cross_tabular_summary_report_Table_1" hidden="1">'[2]GRI классы'!$A$66:$BY$66</definedName>
    <definedName name="_AMO_SingleObject_88851631_ROM_F0.SEC2.Tabulate_1.SEC5.BDY.Cross_tabular_summary_report_Table_1" hidden="1">'[2]GRI классы'!$A$69:$Q$80</definedName>
    <definedName name="_AMO_SingleObject_88851631_ROM_F0.SEC2.Tabulate_1.SEC5.FTR.Cross_tabular_summary_report_Table_1" hidden="1">'[2]GRI классы'!$A$83:$BY$83</definedName>
    <definedName name="_AMO_SingleObject_88851631_ROM_F0.SEC2.Tabulate_1.SEC6.BDY.Cross_tabular_summary_report_Table_1" hidden="1">'[2]GRI классы'!$A$86:$BY$97</definedName>
    <definedName name="_AMO_SingleObject_88851631_ROM_F0.SEC2.Tabulate_1.SEC6.FTR.Cross_tabular_summary_report_Table_1" hidden="1">'[2]GRI классы'!$A$100:$BY$100</definedName>
    <definedName name="_AMO_SingleObject_88851631_ROM_F0.SEC2.Tabulate_1.SEC7.BDY.Cross_tabular_summary_report_Table_1" hidden="1">'[2]GRI классы'!$A$103:$BY$114</definedName>
    <definedName name="_AMO_SingleObject_88851631_ROM_F0.SEC2.Tabulate_1.SEC7.FTR.TXT1" hidden="1">'[2]GRI классы'!$A$117:$BY$117</definedName>
    <definedName name="_AMO_SingleObject_922672552_ROM_F0.SEC2.Tabulate_1.SEC1.BDY.Cross_tabular_summary_report_Table_1" localSheetId="8" hidden="1">Отходы!#REF!</definedName>
    <definedName name="_AMO_SingleObject_922672552_ROM_F0.SEC2.Tabulate_1.SEC1.BDY.Cross_tabular_summary_report_Table_1" hidden="1">#REF!</definedName>
    <definedName name="_AMO_SingleObject_922672552_ROM_F0.SEC2.Tabulate_1.SEC1.FTR.Cross_tabular_summary_report_Table_1" localSheetId="8" hidden="1">Отходы!#REF!</definedName>
    <definedName name="_AMO_SingleObject_922672552_ROM_F0.SEC2.Tabulate_1.SEC1.FTR.Cross_tabular_summary_report_Table_1" hidden="1">#REF!</definedName>
    <definedName name="_AMO_SingleObject_922672552_ROM_F0.SEC2.Tabulate_1.SEC2.BDY.Cross_tabular_summary_report_Table_1" localSheetId="8" hidden="1">Отходы!#REF!</definedName>
    <definedName name="_AMO_SingleObject_922672552_ROM_F0.SEC2.Tabulate_1.SEC2.BDY.Cross_tabular_summary_report_Table_1" hidden="1">#REF!</definedName>
    <definedName name="_AMO_SingleObject_922672552_ROM_F0.SEC2.Tabulate_1.SEC2.FTR.Cross_tabular_summary_report_Table_1" localSheetId="8" hidden="1">Отходы!#REF!</definedName>
    <definedName name="_AMO_SingleObject_922672552_ROM_F0.SEC2.Tabulate_1.SEC2.FTR.Cross_tabular_summary_report_Table_1" hidden="1">#REF!</definedName>
    <definedName name="_AMO_SingleObject_922672552_ROM_F0.SEC2.Tabulate_1.SEC3.BDY.Cross_tabular_summary_report_Table_1" localSheetId="8" hidden="1">Отходы!#REF!</definedName>
    <definedName name="_AMO_SingleObject_922672552_ROM_F0.SEC2.Tabulate_1.SEC3.BDY.Cross_tabular_summary_report_Table_1" hidden="1">#REF!</definedName>
    <definedName name="_AMO_SingleObject_922672552_ROM_F0.SEC2.Tabulate_1.SEC3.FTR.Cross_tabular_summary_report_Table_1" localSheetId="8" hidden="1">Отходы!#REF!</definedName>
    <definedName name="_AMO_SingleObject_922672552_ROM_F0.SEC2.Tabulate_1.SEC3.FTR.Cross_tabular_summary_report_Table_1" hidden="1">#REF!</definedName>
    <definedName name="_AMO_SingleObject_922672552_ROM_F0.SEC2.Tabulate_1.SEC4.BDY.Cross_tabular_summary_report_Table_1" localSheetId="8" hidden="1">Отходы!#REF!</definedName>
    <definedName name="_AMO_SingleObject_922672552_ROM_F0.SEC2.Tabulate_1.SEC4.BDY.Cross_tabular_summary_report_Table_1" hidden="1">#REF!</definedName>
    <definedName name="_AMO_SingleObject_922672552_ROM_F0.SEC2.Tabulate_1.SEC4.FTR.Cross_tabular_summary_report_Table_1" localSheetId="8" hidden="1">Отходы!#REF!</definedName>
    <definedName name="_AMO_SingleObject_922672552_ROM_F0.SEC2.Tabulate_1.SEC4.FTR.Cross_tabular_summary_report_Table_1" hidden="1">#REF!</definedName>
    <definedName name="_AMO_SingleObject_922672552_ROM_F0.SEC2.Tabulate_1.SEC5.BDY.Cross_tabular_summary_report_Table_1" localSheetId="8" hidden="1">Отходы!#REF!</definedName>
    <definedName name="_AMO_SingleObject_922672552_ROM_F0.SEC2.Tabulate_1.SEC5.BDY.Cross_tabular_summary_report_Table_1" hidden="1">#REF!</definedName>
    <definedName name="_AMO_SingleObject_922672552_ROM_F0.SEC2.Tabulate_1.SEC5.FTR.Cross_tabular_summary_report_Table_1" localSheetId="8" hidden="1">Отходы!#REF!</definedName>
    <definedName name="_AMO_SingleObject_922672552_ROM_F0.SEC2.Tabulate_1.SEC5.FTR.Cross_tabular_summary_report_Table_1" hidden="1">#REF!</definedName>
    <definedName name="_AMO_SingleObject_922672552_ROM_F0.SEC2.Tabulate_1.SEC6.BDY.Cross_tabular_summary_report_Table_1" localSheetId="8" hidden="1">Отходы!#REF!</definedName>
    <definedName name="_AMO_SingleObject_922672552_ROM_F0.SEC2.Tabulate_1.SEC6.BDY.Cross_tabular_summary_report_Table_1" hidden="1">#REF!</definedName>
    <definedName name="_AMO_SingleObject_922672552_ROM_F0.SEC2.Tabulate_1.SEC6.FTR.Cross_tabular_summary_report_Table_1" localSheetId="8" hidden="1">Отходы!#REF!</definedName>
    <definedName name="_AMO_SingleObject_922672552_ROM_F0.SEC2.Tabulate_1.SEC6.FTR.Cross_tabular_summary_report_Table_1" hidden="1">#REF!</definedName>
    <definedName name="_AMO_SingleObject_922672552_ROM_F0.SEC2.Tabulate_1.SEC7.BDY.Cross_tabular_summary_report_Table_1" localSheetId="8" hidden="1">Отходы!#REF!</definedName>
    <definedName name="_AMO_SingleObject_922672552_ROM_F0.SEC2.Tabulate_1.SEC7.BDY.Cross_tabular_summary_report_Table_1" hidden="1">#REF!</definedName>
    <definedName name="_AMO_SingleObject_922672552_ROM_F0.SEC2.Tabulate_1.SEC7.FTR.TXT1" localSheetId="8" hidden="1">Отходы!#REF!</definedName>
    <definedName name="_AMO_SingleObject_922672552_ROM_F0.SEC2.Tabulate_1.SEC7.FTR.TXT1" hidden="1">#REF!</definedName>
    <definedName name="_AMO_UniqueIdentifier" hidden="1">"'28bb702e-1302-43ea-ac85-a8c7a9d2cb79'"</definedName>
    <definedName name="_AMO_XmlVersion" hidden="1">"'1'"</definedName>
    <definedName name="_Sort" localSheetId="0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[3]Comps!$A$1:$AA$49</definedName>
    <definedName name="ACwvu.summary2." hidden="1">[3]Comps!$A$147:$AA$192</definedName>
    <definedName name="ACwvu.summary3." hidden="1">[3]Comps!$A$103:$AA$146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H4GWP">'[4]Коэффициенты ПГП'!$C$5</definedName>
    <definedName name="CO2GWP">'[4]Коэффициенты ПГП'!$C$4</definedName>
    <definedName name="CY" localSheetId="16">'[5]To be hidden'!$H$2</definedName>
    <definedName name="CY" localSheetId="17">'[5]To be hidden'!$H$2</definedName>
    <definedName name="CY" localSheetId="13">'[5]To be hidden'!$H$2</definedName>
    <definedName name="CY" localSheetId="14">'[5]To be hidden'!$H$2</definedName>
    <definedName name="CY" localSheetId="15">'[5]To be hidden'!$H$2</definedName>
    <definedName name="CY" localSheetId="20">'[6]To hide'!$A$1</definedName>
    <definedName name="CY" localSheetId="4">'[6]To hide'!$A$1</definedName>
    <definedName name="CY">'[7]To hide'!$D$1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2OGWP">'[4]Коэффициенты ПГП'!$C$6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PY" localSheetId="16">'[5]To be hidden'!$H$1</definedName>
    <definedName name="PY" localSheetId="17">'[5]To be hidden'!$H$1</definedName>
    <definedName name="PY" localSheetId="13">'[5]To be hidden'!$H$1</definedName>
    <definedName name="PY" localSheetId="14">'[5]To be hidden'!$H$1</definedName>
    <definedName name="PY" localSheetId="15">'[5]To be hidden'!$H$1</definedName>
    <definedName name="PY" localSheetId="20">'[6]To hide'!$B$1</definedName>
    <definedName name="PY" localSheetId="4">'[6]To hide'!$B$1</definedName>
    <definedName name="PY">'[7]To hide'!$D$2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[3]Comps!$A$103:$AA$146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Z_1D5D89B0_0945_44D1_BC71_A9154B448970_.wvu.PrintArea" localSheetId="0" hidden="1">Меню!$A$1:$L$7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0">Меню!$A$1:$L$7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0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4" i="4" l="1"/>
  <c r="H149" i="4" l="1"/>
  <c r="H148" i="4"/>
  <c r="H146" i="4"/>
  <c r="H145" i="4"/>
  <c r="H133" i="4"/>
  <c r="H132" i="4"/>
  <c r="G133" i="4"/>
  <c r="G132" i="4"/>
  <c r="F132" i="4"/>
  <c r="H127" i="4"/>
  <c r="H126" i="4"/>
  <c r="H112" i="4"/>
  <c r="H111" i="4"/>
  <c r="H121" i="4"/>
  <c r="H120" i="4"/>
  <c r="G121" i="4"/>
  <c r="G120" i="4"/>
  <c r="H118" i="4"/>
  <c r="H117" i="4"/>
  <c r="H115" i="4"/>
  <c r="H114" i="4"/>
  <c r="H109" i="4"/>
  <c r="H108" i="4"/>
  <c r="H129" i="4"/>
  <c r="G129" i="4"/>
  <c r="F129" i="4"/>
  <c r="E129" i="4"/>
  <c r="D129" i="4"/>
  <c r="C46" i="21"/>
  <c r="H102" i="4" l="1"/>
  <c r="H101" i="4"/>
  <c r="H100" i="4"/>
  <c r="H98" i="4"/>
  <c r="H97" i="4"/>
  <c r="H96" i="4"/>
  <c r="H95" i="4"/>
  <c r="H93" i="4"/>
  <c r="H92" i="4"/>
  <c r="H91" i="4"/>
  <c r="H90" i="4"/>
  <c r="H85" i="4"/>
  <c r="H84" i="4"/>
  <c r="H83" i="4"/>
  <c r="H82" i="4"/>
  <c r="H78" i="4"/>
  <c r="H77" i="4"/>
  <c r="H76" i="4"/>
  <c r="H75" i="4"/>
  <c r="H74" i="4"/>
  <c r="H72" i="4"/>
  <c r="H71" i="4"/>
  <c r="H70" i="4"/>
  <c r="H68" i="4"/>
  <c r="H67" i="4"/>
  <c r="H65" i="4"/>
  <c r="H59" i="4" l="1"/>
  <c r="H58" i="4"/>
  <c r="H57" i="4"/>
  <c r="H49" i="4"/>
  <c r="H53" i="4"/>
  <c r="H52" i="4"/>
  <c r="H51" i="4"/>
  <c r="H50" i="4"/>
  <c r="H48" i="4"/>
  <c r="H44" i="4"/>
  <c r="G44" i="4"/>
  <c r="H43" i="4"/>
  <c r="H42" i="4"/>
  <c r="H38" i="4"/>
  <c r="H37" i="4"/>
  <c r="H36" i="4"/>
  <c r="H35" i="4"/>
  <c r="H34" i="4"/>
  <c r="H33" i="4"/>
  <c r="H32" i="4"/>
  <c r="H31" i="4"/>
  <c r="H30" i="4"/>
  <c r="H29" i="4"/>
  <c r="H28" i="4"/>
  <c r="H23" i="4"/>
  <c r="H19" i="4" l="1"/>
  <c r="H18" i="4"/>
  <c r="H17" i="4"/>
  <c r="H16" i="4"/>
  <c r="G249" i="33" l="1"/>
  <c r="C10" i="12"/>
  <c r="G29" i="5" l="1"/>
  <c r="F46" i="38" l="1"/>
  <c r="F45" i="38"/>
  <c r="F249" i="33" l="1"/>
  <c r="E249" i="33"/>
  <c r="T220" i="33"/>
  <c r="U220" i="33"/>
  <c r="V220" i="33"/>
  <c r="S220" i="33"/>
  <c r="G69" i="9" l="1"/>
  <c r="H27" i="4" l="1"/>
  <c r="F25" i="5" l="1"/>
  <c r="H124" i="4" l="1"/>
  <c r="H123" i="4"/>
  <c r="F44" i="38" l="1"/>
  <c r="F47" i="38" s="1"/>
  <c r="G80" i="22"/>
  <c r="L244" i="33" l="1"/>
  <c r="K244" i="33"/>
  <c r="L239" i="33"/>
  <c r="K239" i="33"/>
  <c r="L232" i="33"/>
  <c r="K232" i="33"/>
  <c r="L227" i="33"/>
  <c r="K227" i="33"/>
  <c r="T215" i="33"/>
  <c r="T214" i="33" s="1"/>
  <c r="V215" i="33"/>
  <c r="V214" i="33" s="1"/>
  <c r="U215" i="33"/>
  <c r="U214" i="33" s="1"/>
  <c r="S215" i="33"/>
  <c r="S214" i="33" s="1"/>
  <c r="O203" i="33"/>
  <c r="Q208" i="33"/>
  <c r="P208" i="33"/>
  <c r="O208" i="33"/>
  <c r="Q203" i="33"/>
  <c r="P203" i="33"/>
  <c r="G196" i="33"/>
  <c r="G191" i="33"/>
  <c r="L184" i="33"/>
  <c r="K184" i="33"/>
  <c r="L179" i="33"/>
  <c r="K179" i="33"/>
  <c r="L161" i="33"/>
  <c r="K161" i="33"/>
  <c r="L149" i="33"/>
  <c r="K149" i="33"/>
  <c r="L134" i="33"/>
  <c r="K134" i="33"/>
  <c r="L122" i="33"/>
  <c r="K122" i="33"/>
  <c r="V107" i="33"/>
  <c r="U107" i="33"/>
  <c r="T107" i="33"/>
  <c r="S107" i="33"/>
  <c r="V95" i="33"/>
  <c r="U95" i="33"/>
  <c r="T95" i="33"/>
  <c r="S95" i="33"/>
  <c r="Q80" i="33"/>
  <c r="P80" i="33"/>
  <c r="O80" i="33"/>
  <c r="Q68" i="33"/>
  <c r="P68" i="33"/>
  <c r="O68" i="33"/>
  <c r="G53" i="33"/>
  <c r="G41" i="33"/>
  <c r="L26" i="33"/>
  <c r="K26" i="33"/>
  <c r="L14" i="33"/>
  <c r="K14" i="33"/>
  <c r="G10" i="12"/>
  <c r="G12" i="5"/>
  <c r="K226" i="33" l="1"/>
  <c r="P202" i="33"/>
  <c r="Q202" i="33"/>
  <c r="K178" i="33"/>
  <c r="L178" i="33"/>
  <c r="K148" i="33"/>
  <c r="K121" i="33"/>
  <c r="L121" i="33"/>
  <c r="S94" i="33"/>
  <c r="T94" i="33"/>
  <c r="U94" i="33"/>
  <c r="V94" i="33"/>
  <c r="P67" i="33"/>
  <c r="K238" i="33"/>
  <c r="L238" i="33"/>
  <c r="L226" i="33"/>
  <c r="O202" i="33"/>
  <c r="G190" i="33"/>
  <c r="L148" i="33"/>
  <c r="O67" i="33"/>
  <c r="Q67" i="33"/>
  <c r="G40" i="33"/>
  <c r="K13" i="33"/>
  <c r="L13" i="33"/>
  <c r="G127" i="4"/>
  <c r="G126" i="4"/>
  <c r="G124" i="4"/>
  <c r="G123" i="4"/>
  <c r="G118" i="4"/>
  <c r="G117" i="4"/>
  <c r="F118" i="4"/>
  <c r="E118" i="4"/>
  <c r="D118" i="4"/>
  <c r="D117" i="4"/>
  <c r="G115" i="4"/>
  <c r="G114" i="4"/>
  <c r="F115" i="4"/>
  <c r="F114" i="4"/>
  <c r="E115" i="4"/>
  <c r="E114" i="4"/>
  <c r="G112" i="4"/>
  <c r="G111" i="4"/>
  <c r="G109" i="4"/>
  <c r="D149" i="4" l="1"/>
  <c r="E149" i="4"/>
  <c r="F149" i="4"/>
  <c r="G149" i="4"/>
  <c r="D148" i="4"/>
  <c r="E148" i="4"/>
  <c r="F148" i="4"/>
  <c r="G148" i="4"/>
  <c r="D146" i="4"/>
  <c r="E146" i="4"/>
  <c r="F146" i="4"/>
  <c r="G146" i="4"/>
  <c r="D145" i="4"/>
  <c r="E145" i="4"/>
  <c r="F145" i="4"/>
  <c r="G145" i="4"/>
  <c r="G96" i="4" l="1"/>
  <c r="F96" i="4"/>
  <c r="E96" i="4"/>
  <c r="D96" i="4"/>
  <c r="G65" i="4"/>
  <c r="F78" i="4"/>
  <c r="E78" i="4"/>
  <c r="D78" i="4"/>
  <c r="G78" i="4"/>
  <c r="G38" i="4"/>
  <c r="C80" i="22" l="1"/>
  <c r="D80" i="22"/>
  <c r="E80" i="22"/>
  <c r="F80" i="22"/>
  <c r="E44" i="38" l="1"/>
  <c r="D44" i="38"/>
  <c r="C44" i="38"/>
  <c r="C46" i="38" s="1"/>
  <c r="G108" i="4"/>
  <c r="G101" i="4"/>
  <c r="G100" i="4"/>
  <c r="G98" i="4"/>
  <c r="G97" i="4"/>
  <c r="G95" i="4"/>
  <c r="G102" i="4"/>
  <c r="G93" i="4"/>
  <c r="G92" i="4"/>
  <c r="G91" i="4"/>
  <c r="G90" i="4"/>
  <c r="G85" i="4"/>
  <c r="F85" i="4"/>
  <c r="E85" i="4"/>
  <c r="D85" i="4"/>
  <c r="D83" i="4"/>
  <c r="E83" i="4"/>
  <c r="F83" i="4"/>
  <c r="G83" i="4"/>
  <c r="G84" i="4"/>
  <c r="G82" i="4"/>
  <c r="G77" i="4"/>
  <c r="G76" i="4"/>
  <c r="G75" i="4"/>
  <c r="G74" i="4"/>
  <c r="D47" i="38" l="1"/>
  <c r="E46" i="38"/>
  <c r="E47" i="38"/>
  <c r="C45" i="38"/>
  <c r="D46" i="38"/>
  <c r="D45" i="38"/>
  <c r="E45" i="38"/>
  <c r="G72" i="4"/>
  <c r="G71" i="4"/>
  <c r="G70" i="4"/>
  <c r="G53" i="4"/>
  <c r="G50" i="4"/>
  <c r="G49" i="4"/>
  <c r="G37" i="4"/>
  <c r="G36" i="4"/>
  <c r="G35" i="4"/>
  <c r="G34" i="4"/>
  <c r="G33" i="4"/>
  <c r="G32" i="4"/>
  <c r="G31" i="4"/>
  <c r="G30" i="4"/>
  <c r="G29" i="4"/>
  <c r="G28" i="4"/>
  <c r="G27" i="4"/>
  <c r="G17" i="4"/>
  <c r="G18" i="4"/>
  <c r="G19" i="4"/>
  <c r="G16" i="4"/>
  <c r="R215" i="33" l="1"/>
  <c r="Q215" i="33"/>
  <c r="P215" i="33"/>
  <c r="P214" i="33" s="1"/>
  <c r="O215" i="33"/>
  <c r="N215" i="33"/>
  <c r="J26" i="33" l="1"/>
  <c r="J14" i="33"/>
  <c r="J13" i="33" l="1"/>
  <c r="E29" i="5" l="1"/>
  <c r="F29" i="5" l="1"/>
  <c r="J244" i="33" l="1"/>
  <c r="I244" i="33"/>
  <c r="J239" i="33"/>
  <c r="I239" i="33"/>
  <c r="J232" i="33"/>
  <c r="I232" i="33"/>
  <c r="J227" i="33"/>
  <c r="I227" i="33"/>
  <c r="N208" i="33"/>
  <c r="M208" i="33"/>
  <c r="L208" i="33"/>
  <c r="N203" i="33"/>
  <c r="M203" i="33"/>
  <c r="L203" i="33"/>
  <c r="F196" i="33"/>
  <c r="F191" i="33"/>
  <c r="I184" i="33"/>
  <c r="J184" i="33"/>
  <c r="J179" i="33"/>
  <c r="I179" i="33"/>
  <c r="J161" i="33"/>
  <c r="I161" i="33"/>
  <c r="J149" i="33"/>
  <c r="I149" i="33"/>
  <c r="J134" i="33"/>
  <c r="I134" i="33"/>
  <c r="J122" i="33"/>
  <c r="I122" i="33"/>
  <c r="O107" i="33"/>
  <c r="R107" i="33"/>
  <c r="Q107" i="33"/>
  <c r="P107" i="33"/>
  <c r="R95" i="33"/>
  <c r="Q95" i="33"/>
  <c r="P95" i="33"/>
  <c r="O95" i="33"/>
  <c r="L80" i="33"/>
  <c r="N80" i="33"/>
  <c r="M80" i="33"/>
  <c r="N68" i="33"/>
  <c r="M68" i="33"/>
  <c r="L68" i="33"/>
  <c r="F53" i="33"/>
  <c r="F41" i="33"/>
  <c r="I26" i="33"/>
  <c r="I14" i="33"/>
  <c r="F10" i="12"/>
  <c r="G23" i="4" s="1"/>
  <c r="J238" i="33" l="1"/>
  <c r="I13" i="33"/>
  <c r="Q214" i="33"/>
  <c r="J148" i="33"/>
  <c r="J121" i="33"/>
  <c r="R94" i="33"/>
  <c r="I238" i="33"/>
  <c r="J226" i="33"/>
  <c r="I226" i="33"/>
  <c r="R214" i="33"/>
  <c r="O214" i="33"/>
  <c r="N202" i="33"/>
  <c r="M202" i="33"/>
  <c r="L202" i="33"/>
  <c r="F190" i="33"/>
  <c r="J178" i="33"/>
  <c r="I178" i="33"/>
  <c r="I148" i="33"/>
  <c r="I121" i="33"/>
  <c r="P94" i="33"/>
  <c r="Q94" i="33"/>
  <c r="O94" i="33"/>
  <c r="M67" i="33"/>
  <c r="N67" i="33"/>
  <c r="L67" i="33"/>
  <c r="G43" i="4" s="1"/>
  <c r="F40" i="33"/>
  <c r="G42" i="4" s="1"/>
  <c r="D29" i="5" l="1"/>
  <c r="C29" i="5"/>
  <c r="D28" i="5"/>
  <c r="D133" i="4" l="1"/>
  <c r="E133" i="4"/>
  <c r="F133" i="4"/>
  <c r="D132" i="4"/>
  <c r="E132" i="4"/>
  <c r="D127" i="4"/>
  <c r="E127" i="4"/>
  <c r="F127" i="4"/>
  <c r="F126" i="4"/>
  <c r="E126" i="4"/>
  <c r="D126" i="4"/>
  <c r="D124" i="4"/>
  <c r="E124" i="4"/>
  <c r="F124" i="4"/>
  <c r="F123" i="4"/>
  <c r="E123" i="4"/>
  <c r="D123" i="4"/>
  <c r="D121" i="4"/>
  <c r="E121" i="4"/>
  <c r="F121" i="4"/>
  <c r="F120" i="4"/>
  <c r="E120" i="4"/>
  <c r="D120" i="4"/>
  <c r="F117" i="4"/>
  <c r="E117" i="4"/>
  <c r="D115" i="4"/>
  <c r="D114" i="4"/>
  <c r="D112" i="4"/>
  <c r="E112" i="4"/>
  <c r="F112" i="4"/>
  <c r="F111" i="4"/>
  <c r="E111" i="4"/>
  <c r="D111" i="4"/>
  <c r="D109" i="4"/>
  <c r="E109" i="4"/>
  <c r="F109" i="4"/>
  <c r="F108" i="4"/>
  <c r="E108" i="4"/>
  <c r="D108" i="4"/>
  <c r="E28" i="5"/>
  <c r="E53" i="9" l="1"/>
  <c r="D53" i="9"/>
  <c r="C53" i="9"/>
  <c r="E41" i="9"/>
  <c r="D41" i="9"/>
  <c r="C41" i="9"/>
  <c r="D249" i="33"/>
  <c r="C249" i="33"/>
  <c r="H244" i="33"/>
  <c r="G244" i="33"/>
  <c r="F244" i="33"/>
  <c r="E244" i="33"/>
  <c r="D244" i="33"/>
  <c r="C244" i="33"/>
  <c r="H239" i="33"/>
  <c r="H238" i="33" s="1"/>
  <c r="G239" i="33"/>
  <c r="G238" i="33" s="1"/>
  <c r="F239" i="33"/>
  <c r="E239" i="33"/>
  <c r="D239" i="33"/>
  <c r="C239" i="33"/>
  <c r="C238" i="33" s="1"/>
  <c r="H232" i="33"/>
  <c r="G232" i="33"/>
  <c r="F232" i="33"/>
  <c r="E232" i="33"/>
  <c r="D232" i="33"/>
  <c r="C232" i="33"/>
  <c r="H227" i="33"/>
  <c r="G227" i="33"/>
  <c r="F227" i="33"/>
  <c r="E227" i="33"/>
  <c r="D227" i="33"/>
  <c r="D226" i="33" s="1"/>
  <c r="C227" i="33"/>
  <c r="N220" i="33"/>
  <c r="N214" i="33" s="1"/>
  <c r="M220" i="33"/>
  <c r="L220" i="33"/>
  <c r="K220" i="33"/>
  <c r="J220" i="33"/>
  <c r="I220" i="33"/>
  <c r="H220" i="33"/>
  <c r="G220" i="33"/>
  <c r="F220" i="33"/>
  <c r="E220" i="33"/>
  <c r="D220" i="33"/>
  <c r="C220" i="33"/>
  <c r="M215" i="33"/>
  <c r="L215" i="33"/>
  <c r="K215" i="33"/>
  <c r="K214" i="33" s="1"/>
  <c r="J215" i="33"/>
  <c r="J214" i="33" s="1"/>
  <c r="I215" i="33"/>
  <c r="I214" i="33" s="1"/>
  <c r="H215" i="33"/>
  <c r="H214" i="33" s="1"/>
  <c r="G215" i="33"/>
  <c r="F215" i="33"/>
  <c r="F214" i="33" s="1"/>
  <c r="E215" i="33"/>
  <c r="D215" i="33"/>
  <c r="C215" i="33"/>
  <c r="C214" i="33" s="1"/>
  <c r="K208" i="33"/>
  <c r="J208" i="33"/>
  <c r="I208" i="33"/>
  <c r="H208" i="33"/>
  <c r="G208" i="33"/>
  <c r="F208" i="33"/>
  <c r="E208" i="33"/>
  <c r="D208" i="33"/>
  <c r="C208" i="33"/>
  <c r="K203" i="33"/>
  <c r="J203" i="33"/>
  <c r="I203" i="33"/>
  <c r="H203" i="33"/>
  <c r="G203" i="33"/>
  <c r="F203" i="33"/>
  <c r="E203" i="33"/>
  <c r="D203" i="33"/>
  <c r="C203" i="33"/>
  <c r="E196" i="33"/>
  <c r="D196" i="33"/>
  <c r="C196" i="33"/>
  <c r="E191" i="33"/>
  <c r="D191" i="33"/>
  <c r="C191" i="33"/>
  <c r="H184" i="33"/>
  <c r="G184" i="33"/>
  <c r="F184" i="33"/>
  <c r="E184" i="33"/>
  <c r="D184" i="33"/>
  <c r="C184" i="33"/>
  <c r="H179" i="33"/>
  <c r="G179" i="33"/>
  <c r="F179" i="33"/>
  <c r="E179" i="33"/>
  <c r="E178" i="33" s="1"/>
  <c r="D179" i="33"/>
  <c r="C179" i="33"/>
  <c r="H161" i="33"/>
  <c r="G161" i="33"/>
  <c r="F161" i="33"/>
  <c r="E161" i="33"/>
  <c r="D161" i="33"/>
  <c r="C161" i="33"/>
  <c r="H149" i="33"/>
  <c r="G149" i="33"/>
  <c r="F149" i="33"/>
  <c r="E149" i="33"/>
  <c r="E148" i="33" s="1"/>
  <c r="D149" i="33"/>
  <c r="D148" i="33" s="1"/>
  <c r="C149" i="33"/>
  <c r="H134" i="33"/>
  <c r="G134" i="33"/>
  <c r="F134" i="33"/>
  <c r="E134" i="33"/>
  <c r="D134" i="33"/>
  <c r="C134" i="33"/>
  <c r="H122" i="33"/>
  <c r="G122" i="33"/>
  <c r="F122" i="33"/>
  <c r="E122" i="33"/>
  <c r="E121" i="33" s="1"/>
  <c r="D122" i="33"/>
  <c r="D121" i="33" s="1"/>
  <c r="C122" i="33"/>
  <c r="C121" i="33" s="1"/>
  <c r="N107" i="33"/>
  <c r="M107" i="33"/>
  <c r="L107" i="33"/>
  <c r="K107" i="33"/>
  <c r="J107" i="33"/>
  <c r="I107" i="33"/>
  <c r="H107" i="33"/>
  <c r="G107" i="33"/>
  <c r="F107" i="33"/>
  <c r="E107" i="33"/>
  <c r="D107" i="33"/>
  <c r="C107" i="33"/>
  <c r="N95" i="33"/>
  <c r="M95" i="33"/>
  <c r="L95" i="33"/>
  <c r="K95" i="33"/>
  <c r="J95" i="33"/>
  <c r="J94" i="33" s="1"/>
  <c r="I95" i="33"/>
  <c r="I94" i="33" s="1"/>
  <c r="H95" i="33"/>
  <c r="H94" i="33" s="1"/>
  <c r="G95" i="33"/>
  <c r="F95" i="33"/>
  <c r="E95" i="33"/>
  <c r="D95" i="33"/>
  <c r="C95" i="33"/>
  <c r="K80" i="33"/>
  <c r="J80" i="33"/>
  <c r="I80" i="33"/>
  <c r="H80" i="33"/>
  <c r="G80" i="33"/>
  <c r="F80" i="33"/>
  <c r="E80" i="33"/>
  <c r="D80" i="33"/>
  <c r="C80" i="33"/>
  <c r="K68" i="33"/>
  <c r="J68" i="33"/>
  <c r="I68" i="33"/>
  <c r="H68" i="33"/>
  <c r="G68" i="33"/>
  <c r="F68" i="33"/>
  <c r="E68" i="33"/>
  <c r="D68" i="33"/>
  <c r="C68" i="33"/>
  <c r="E53" i="33"/>
  <c r="D53" i="33"/>
  <c r="C53" i="33"/>
  <c r="E41" i="33"/>
  <c r="D41" i="33"/>
  <c r="C41" i="33"/>
  <c r="H26" i="33"/>
  <c r="G26" i="33"/>
  <c r="F26" i="33"/>
  <c r="E26" i="33"/>
  <c r="D26" i="33"/>
  <c r="C26" i="33"/>
  <c r="H14" i="33"/>
  <c r="G14" i="33"/>
  <c r="F14" i="33"/>
  <c r="E14" i="33"/>
  <c r="E13" i="33" s="1"/>
  <c r="D14" i="33"/>
  <c r="D13" i="33" s="1"/>
  <c r="C14" i="33"/>
  <c r="F238" i="33" l="1"/>
  <c r="H226" i="33"/>
  <c r="G226" i="33"/>
  <c r="C226" i="33"/>
  <c r="D214" i="33"/>
  <c r="L214" i="33"/>
  <c r="E214" i="33"/>
  <c r="M214" i="33"/>
  <c r="G214" i="33"/>
  <c r="F178" i="33"/>
  <c r="G178" i="33"/>
  <c r="C178" i="33"/>
  <c r="G148" i="33"/>
  <c r="F148" i="33"/>
  <c r="H148" i="33"/>
  <c r="G121" i="33"/>
  <c r="F121" i="33"/>
  <c r="G94" i="33"/>
  <c r="D94" i="33"/>
  <c r="L94" i="33"/>
  <c r="C94" i="33"/>
  <c r="E94" i="33"/>
  <c r="M94" i="33"/>
  <c r="K94" i="33"/>
  <c r="F94" i="33"/>
  <c r="N94" i="33"/>
  <c r="G13" i="33"/>
  <c r="H13" i="33"/>
  <c r="C13" i="33"/>
  <c r="C148" i="33"/>
  <c r="C40" i="33"/>
  <c r="D42" i="4" s="1"/>
  <c r="H178" i="33"/>
  <c r="J67" i="33"/>
  <c r="D190" i="33"/>
  <c r="J202" i="33"/>
  <c r="E190" i="33"/>
  <c r="K202" i="33"/>
  <c r="C202" i="33"/>
  <c r="C67" i="33"/>
  <c r="D43" i="4" s="1"/>
  <c r="K67" i="33"/>
  <c r="I202" i="33"/>
  <c r="E44" i="4"/>
  <c r="F67" i="33"/>
  <c r="E43" i="4" s="1"/>
  <c r="C190" i="33"/>
  <c r="F202" i="33"/>
  <c r="H202" i="33"/>
  <c r="D202" i="33"/>
  <c r="E40" i="33"/>
  <c r="F42" i="4" s="1"/>
  <c r="H67" i="33"/>
  <c r="D238" i="33"/>
  <c r="E238" i="33"/>
  <c r="E226" i="33"/>
  <c r="F226" i="33"/>
  <c r="G202" i="33"/>
  <c r="E202" i="33"/>
  <c r="D178" i="33"/>
  <c r="H121" i="33"/>
  <c r="E67" i="33"/>
  <c r="I67" i="33"/>
  <c r="F43" i="4" s="1"/>
  <c r="D67" i="33"/>
  <c r="G67" i="33"/>
  <c r="D40" i="33"/>
  <c r="E42" i="4" s="1"/>
  <c r="F13" i="33"/>
  <c r="F44" i="4" l="1"/>
  <c r="D44" i="4"/>
  <c r="E84" i="4"/>
  <c r="F84" i="4"/>
  <c r="D97" i="4"/>
  <c r="E97" i="4"/>
  <c r="F97" i="4"/>
  <c r="D98" i="4"/>
  <c r="E98" i="4"/>
  <c r="F98" i="4"/>
  <c r="D99" i="4"/>
  <c r="E99" i="4"/>
  <c r="F99" i="4"/>
  <c r="D100" i="4"/>
  <c r="E100" i="4"/>
  <c r="F100" i="4"/>
  <c r="D101" i="4"/>
  <c r="E101" i="4"/>
  <c r="F101" i="4"/>
  <c r="D95" i="4"/>
  <c r="E95" i="4"/>
  <c r="F95" i="4"/>
  <c r="D102" i="4"/>
  <c r="E102" i="4"/>
  <c r="F102" i="4"/>
  <c r="D91" i="4"/>
  <c r="E91" i="4"/>
  <c r="F91" i="4"/>
  <c r="D92" i="4"/>
  <c r="E92" i="4"/>
  <c r="F92" i="4"/>
  <c r="D93" i="4"/>
  <c r="E93" i="4"/>
  <c r="F93" i="4"/>
  <c r="D90" i="4"/>
  <c r="E90" i="4"/>
  <c r="F90" i="4"/>
  <c r="D82" i="4"/>
  <c r="E82" i="4"/>
  <c r="F82" i="4"/>
  <c r="D76" i="4"/>
  <c r="E76" i="4"/>
  <c r="F76" i="4"/>
  <c r="D77" i="4"/>
  <c r="E77" i="4"/>
  <c r="F77" i="4"/>
  <c r="D75" i="4"/>
  <c r="E75" i="4"/>
  <c r="F75" i="4"/>
  <c r="D74" i="4"/>
  <c r="E74" i="4"/>
  <c r="F74" i="4"/>
  <c r="D72" i="4"/>
  <c r="E72" i="4"/>
  <c r="F72" i="4"/>
  <c r="D71" i="4"/>
  <c r="E71" i="4"/>
  <c r="F71" i="4"/>
  <c r="F70" i="4"/>
  <c r="D70" i="4"/>
  <c r="E70" i="4"/>
  <c r="D67" i="4"/>
  <c r="E67" i="4"/>
  <c r="F67" i="4"/>
  <c r="D68" i="4"/>
  <c r="E68" i="4"/>
  <c r="F68" i="4"/>
  <c r="D65" i="4"/>
  <c r="E65" i="4"/>
  <c r="F65" i="4"/>
  <c r="D38" i="4" l="1"/>
  <c r="E38" i="4"/>
  <c r="F38" i="4"/>
  <c r="D37" i="4"/>
  <c r="E37" i="4"/>
  <c r="F37" i="4"/>
  <c r="D33" i="4"/>
  <c r="E33" i="4"/>
  <c r="F33" i="4"/>
  <c r="D34" i="4"/>
  <c r="E34" i="4"/>
  <c r="F34" i="4"/>
  <c r="D35" i="4"/>
  <c r="E35" i="4"/>
  <c r="F35" i="4"/>
  <c r="D36" i="4"/>
  <c r="E36" i="4"/>
  <c r="F36" i="4"/>
  <c r="D32" i="4"/>
  <c r="E32" i="4"/>
  <c r="F32" i="4"/>
  <c r="D28" i="4"/>
  <c r="E28" i="4"/>
  <c r="F28" i="4"/>
  <c r="D29" i="4"/>
  <c r="E29" i="4"/>
  <c r="F29" i="4"/>
  <c r="D30" i="4"/>
  <c r="E30" i="4"/>
  <c r="F30" i="4"/>
  <c r="D31" i="4"/>
  <c r="E31" i="4"/>
  <c r="F31" i="4"/>
  <c r="D27" i="4"/>
  <c r="E27" i="4"/>
  <c r="F27" i="4"/>
  <c r="D17" i="4" l="1"/>
  <c r="E17" i="4"/>
  <c r="F17" i="4"/>
  <c r="D18" i="4"/>
  <c r="E18" i="4"/>
  <c r="F18" i="4"/>
  <c r="D19" i="4"/>
  <c r="E19" i="4"/>
  <c r="F19" i="4"/>
  <c r="E16" i="4"/>
  <c r="F16" i="4"/>
  <c r="D16" i="4"/>
  <c r="D50" i="4"/>
  <c r="E50" i="4"/>
  <c r="F50" i="4"/>
  <c r="D53" i="4"/>
  <c r="E53" i="4"/>
  <c r="F53" i="4"/>
  <c r="D23" i="4"/>
  <c r="D10" i="12"/>
  <c r="E23" i="4" s="1"/>
  <c r="E10" i="12"/>
  <c r="F23" i="4" s="1"/>
  <c r="F49" i="4" l="1"/>
  <c r="D49" i="4"/>
  <c r="E49" i="4"/>
  <c r="C25" i="5" l="1"/>
  <c r="D59" i="4" s="1"/>
  <c r="D25" i="5"/>
  <c r="E59" i="4" s="1"/>
  <c r="E25" i="5"/>
  <c r="F59" i="4" s="1"/>
  <c r="C12" i="5"/>
  <c r="D58" i="4" s="1"/>
  <c r="D12" i="5"/>
  <c r="E58" i="4" s="1"/>
  <c r="C11" i="5" l="1"/>
  <c r="D57" i="4" s="1"/>
  <c r="D11" i="5"/>
  <c r="E57" i="4" s="1"/>
  <c r="D51" i="4" l="1"/>
  <c r="F51" i="4"/>
  <c r="E51" i="4"/>
  <c r="F12" i="5" l="1"/>
  <c r="G58" i="4" s="1"/>
  <c r="F11" i="5" l="1"/>
  <c r="G57" i="4" s="1"/>
  <c r="G59" i="4"/>
  <c r="F41" i="9"/>
  <c r="G51" i="4" s="1"/>
  <c r="F53" i="9"/>
  <c r="E12" i="5" l="1"/>
  <c r="F58" i="4" l="1"/>
  <c r="E11" i="5"/>
  <c r="F57" i="4" s="1"/>
  <c r="G67" i="4"/>
  <c r="G68" i="4"/>
  <c r="G25" i="5" l="1"/>
  <c r="G11" i="5" s="1"/>
  <c r="D10" i="9" l="1"/>
  <c r="E48" i="4" s="1"/>
  <c r="C10" i="9"/>
  <c r="D48" i="4" s="1"/>
  <c r="F10" i="9"/>
  <c r="G48" i="4" s="1"/>
  <c r="G10" i="9"/>
  <c r="E10" i="9"/>
  <c r="F48" i="4" s="1"/>
  <c r="D69" i="9" l="1"/>
  <c r="E52" i="4" s="1"/>
  <c r="C69" i="9"/>
  <c r="D52" i="4" s="1"/>
  <c r="E69" i="9"/>
  <c r="F52" i="4" s="1"/>
  <c r="F69" i="9"/>
  <c r="G52" i="4" s="1"/>
  <c r="D11" i="9"/>
  <c r="F11" i="9"/>
  <c r="G11" i="9"/>
  <c r="C11" i="9"/>
  <c r="E11" i="9"/>
  <c r="G41" i="9"/>
  <c r="G53" i="9"/>
</calcChain>
</file>

<file path=xl/sharedStrings.xml><?xml version="1.0" encoding="utf-8"?>
<sst xmlns="http://schemas.openxmlformats.org/spreadsheetml/2006/main" count="1802" uniqueCount="595">
  <si>
    <t>2019</t>
  </si>
  <si>
    <t>%</t>
  </si>
  <si>
    <t>ratio</t>
  </si>
  <si>
    <t>GRI 301: Materials 2016</t>
  </si>
  <si>
    <t>301-1</t>
  </si>
  <si>
    <t>Materials used by weight or volume</t>
  </si>
  <si>
    <t xml:space="preserve">Вес /объем используемых материалов </t>
  </si>
  <si>
    <t>Гашеная известь</t>
  </si>
  <si>
    <t>тонны</t>
  </si>
  <si>
    <t>Трехвалентный натрий фосфат</t>
  </si>
  <si>
    <t>Смолы</t>
  </si>
  <si>
    <t>Аммиак</t>
  </si>
  <si>
    <t>Гидроксид натрия</t>
  </si>
  <si>
    <t>Серная и соляная кислоты</t>
  </si>
  <si>
    <t>Гипохлорит натрия</t>
  </si>
  <si>
    <t>Диоксид хлора</t>
  </si>
  <si>
    <t>Гептагидрат сульфата железа (II)</t>
  </si>
  <si>
    <t>Смазочное масло</t>
  </si>
  <si>
    <t>Трансформаторное масло</t>
  </si>
  <si>
    <t>Каустическая сода</t>
  </si>
  <si>
    <t>Серная кислота</t>
  </si>
  <si>
    <t>Посуда из растительной биомассы (кукурузного крахмала)</t>
  </si>
  <si>
    <t>Посуда из картона</t>
  </si>
  <si>
    <t>Материалы</t>
  </si>
  <si>
    <t>Общее потребление материалов</t>
  </si>
  <si>
    <t>SASB Wind Technology &amp; Project Developers</t>
  </si>
  <si>
    <t>Materials Sourcing</t>
  </si>
  <si>
    <t>RR-WT-440a.1.</t>
  </si>
  <si>
    <t>Materials Efficiency</t>
  </si>
  <si>
    <t>RR-WT-440b.3.</t>
  </si>
  <si>
    <t>Группа индикаторов</t>
  </si>
  <si>
    <t>Категория и номер индикатора</t>
  </si>
  <si>
    <t>Название индикатора (EN)</t>
  </si>
  <si>
    <t>Название индикатора (RU)</t>
  </si>
  <si>
    <t>RR-WT-440b.2.</t>
  </si>
  <si>
    <t>GRI 303: Water and Effluents 2018</t>
  </si>
  <si>
    <t>303-3</t>
  </si>
  <si>
    <t>Water withdrawal</t>
  </si>
  <si>
    <t>Водозабор</t>
  </si>
  <si>
    <t>SASB Electric Utilities</t>
  </si>
  <si>
    <t>Управление водными ресурсами</t>
  </si>
  <si>
    <t>303-4</t>
  </si>
  <si>
    <t>Water discharge</t>
  </si>
  <si>
    <t>Общий объем сбросов сточных вод</t>
  </si>
  <si>
    <t>F-EU-140a.2.</t>
  </si>
  <si>
    <t>Нормативно чистые (без очистки) воды</t>
  </si>
  <si>
    <t>Загрязненные недостаточно очищенные воды</t>
  </si>
  <si>
    <t>Нормативно-очищенные воды (механическая и физико-химическая очистка)</t>
  </si>
  <si>
    <t>Очистные сооружения поселка Рефтинский</t>
  </si>
  <si>
    <t>Городские очистные сооружения г.Москва</t>
  </si>
  <si>
    <t>Городские очистные сооружения г. Азов</t>
  </si>
  <si>
    <t xml:space="preserve">Городские очистные сооружения г. Невинномысск </t>
  </si>
  <si>
    <t>Дезинфекция</t>
  </si>
  <si>
    <t>303-5</t>
  </si>
  <si>
    <t>Water consumption</t>
  </si>
  <si>
    <t>Водопотребление</t>
  </si>
  <si>
    <t>Общий водозабор</t>
  </si>
  <si>
    <r>
      <t>м</t>
    </r>
    <r>
      <rPr>
        <b/>
        <sz val="10"/>
        <color theme="1"/>
        <rFont val="Calibri"/>
        <family val="2"/>
        <charset val="204"/>
      </rPr>
      <t>³</t>
    </r>
  </si>
  <si>
    <t>Ростовская область</t>
  </si>
  <si>
    <t>Ставропольский край</t>
  </si>
  <si>
    <t>Свердловская область</t>
  </si>
  <si>
    <t>Регион с дефицитом воды</t>
  </si>
  <si>
    <t>Водопользование</t>
  </si>
  <si>
    <t xml:space="preserve">Городские очистные сооружения г. Среднеуральск </t>
  </si>
  <si>
    <t xml:space="preserve">Городские очистные сооружения г. Конаково </t>
  </si>
  <si>
    <t>Общий сброс</t>
  </si>
  <si>
    <t>GRI 305: Emissions 2016</t>
  </si>
  <si>
    <t>305-7</t>
  </si>
  <si>
    <t>Выбросы в атмосферу оксидов озота, оксидов серы и других значимых загрязняющих веществ</t>
  </si>
  <si>
    <t>IF-EU-120a.1</t>
  </si>
  <si>
    <t>Air Quality</t>
  </si>
  <si>
    <t>Качество воздуха</t>
  </si>
  <si>
    <t>тонн</t>
  </si>
  <si>
    <t>i. NOx</t>
  </si>
  <si>
    <t>ii. SOx</t>
  </si>
  <si>
    <t>iii. Стойкие органические загрязнители (СОЗ)</t>
  </si>
  <si>
    <t>iv. Летучие органические соединения (ЛОС)</t>
  </si>
  <si>
    <t>v. Опасные загрязнители атмосферы</t>
  </si>
  <si>
    <t>vi. Мазутная зола</t>
  </si>
  <si>
    <t>vii. CO - оксид углерода</t>
  </si>
  <si>
    <t>Свинец (Pb)</t>
  </si>
  <si>
    <t>Ртуть (Hg)</t>
  </si>
  <si>
    <t>Nitrogen oxides (NOX), sulfur oxides (SOX), and other significant air</t>
  </si>
  <si>
    <t>Выбросы загрязняющих веществ</t>
  </si>
  <si>
    <t>Water management</t>
  </si>
  <si>
    <t>F-EU-140a.1.</t>
  </si>
  <si>
    <t>Поиск материалов</t>
  </si>
  <si>
    <t>Эффективность использования материалов</t>
  </si>
  <si>
    <t>Объем выбросов загрязняющих веществ</t>
  </si>
  <si>
    <t>Удельный водозабор пресной воды</t>
  </si>
  <si>
    <t>Общий удельный водозабор пресной воды</t>
  </si>
  <si>
    <t>Общее безвозвратное водопотребление</t>
  </si>
  <si>
    <t>Доля повторно используемой (не оборотной) воды</t>
  </si>
  <si>
    <t>305-1</t>
  </si>
  <si>
    <t>305-2</t>
  </si>
  <si>
    <t>305-3</t>
  </si>
  <si>
    <t>Direct (Scope 1) GHG emissions</t>
  </si>
  <si>
    <t>Energy indirect (Scope 2) GHG emissions</t>
  </si>
  <si>
    <t>Other indirect (Scope 3) GHG emissions</t>
  </si>
  <si>
    <t>305-4</t>
  </si>
  <si>
    <t>GHG emissions intensity</t>
  </si>
  <si>
    <t>Интенсивность выбросов парниковых газов</t>
  </si>
  <si>
    <t xml:space="preserve">Прочие косвенные выбросы парниковых газов (область охвата 3) </t>
  </si>
  <si>
    <t xml:space="preserve">Косвенные выбросы парниковых газов (область охвата 2) </t>
  </si>
  <si>
    <t>Прямые выбросы парниковых газов (область охвата 1)</t>
  </si>
  <si>
    <t>2021</t>
  </si>
  <si>
    <t>2020</t>
  </si>
  <si>
    <t>Хранение</t>
  </si>
  <si>
    <t>Накопление</t>
  </si>
  <si>
    <t>Захоронение</t>
  </si>
  <si>
    <t>Опасные отходы</t>
  </si>
  <si>
    <t>Бытовые и аналогичные им отходы (отходы офисов, столовых и т.д.)</t>
  </si>
  <si>
    <t>Золы</t>
  </si>
  <si>
    <t>ИТ отходы</t>
  </si>
  <si>
    <t>Масла, вода и прочие жидкие отходы</t>
  </si>
  <si>
    <t>Отходы асбеста</t>
  </si>
  <si>
    <t>Почва и камни</t>
  </si>
  <si>
    <t>Промышленные отходы</t>
  </si>
  <si>
    <t>Прочие отходы</t>
  </si>
  <si>
    <t>Упаковка</t>
  </si>
  <si>
    <t>Химикаты</t>
  </si>
  <si>
    <t>Шламы</t>
  </si>
  <si>
    <t>Неопасные отходы</t>
  </si>
  <si>
    <t>1 класс</t>
  </si>
  <si>
    <t>2 класс</t>
  </si>
  <si>
    <t>3 класс</t>
  </si>
  <si>
    <t>4 класс</t>
  </si>
  <si>
    <t>5 класс</t>
  </si>
  <si>
    <t>Турбинное масло</t>
  </si>
  <si>
    <t>Лом асфальтовых и асфальтобетонных покрытий</t>
  </si>
  <si>
    <t>Лом железобетона</t>
  </si>
  <si>
    <t>Отходы</t>
  </si>
  <si>
    <t>Всего наличие отходов на начало периода</t>
  </si>
  <si>
    <t>Общее количество образованных отходов</t>
  </si>
  <si>
    <t>Отходы, переданные на утилизацию</t>
  </si>
  <si>
    <t>Отходы, переданные на переработку</t>
  </si>
  <si>
    <t>Отходы, переданные на прочие восстановительные операции</t>
  </si>
  <si>
    <t>Отходы, переданные на сжигание (с рекуперацией энергии)</t>
  </si>
  <si>
    <t>Отходы, переданное на сжигание (без рекуперации энергии)</t>
  </si>
  <si>
    <t>Отходы, переданное на захоронение на полигоне, тонн</t>
  </si>
  <si>
    <t>Отходы, переданное на прочие виды обращения с отходами без восстановления</t>
  </si>
  <si>
    <t>Waste generated</t>
  </si>
  <si>
    <t>306-3</t>
  </si>
  <si>
    <t>306-4</t>
  </si>
  <si>
    <t>306-5</t>
  </si>
  <si>
    <t>GRI 306: Waste 2020</t>
  </si>
  <si>
    <t>Waste diverted from disposal</t>
  </si>
  <si>
    <t>Waste directed to disposal</t>
  </si>
  <si>
    <t>Образованные отходы</t>
  </si>
  <si>
    <t>Отходы, отведенные от утилизации (Отходы, возвращенные в производство)</t>
  </si>
  <si>
    <t>Отходы, направленные на утилизацию</t>
  </si>
  <si>
    <t>Всего опасных отходов</t>
  </si>
  <si>
    <t>Всего неопасных отходов</t>
  </si>
  <si>
    <t>Наличие отходов на конец отчетного периода</t>
  </si>
  <si>
    <t>Отходы, переданное на захоронение на полигоне</t>
  </si>
  <si>
    <t>Обращение с отходами в разбивке по категориям</t>
  </si>
  <si>
    <t>Обращение с отходами в разбивке по классам опасности</t>
  </si>
  <si>
    <t>Передача остатков сырья и материалов третьим лицам без перевода в отходы</t>
  </si>
  <si>
    <t>Всего переданных материалов</t>
  </si>
  <si>
    <t>Всего образованных отходов</t>
  </si>
  <si>
    <t>Всего отходов, обращенных методами циркулярной экономики</t>
  </si>
  <si>
    <t>Всего  отходов, обращенных без восстановления</t>
  </si>
  <si>
    <t>Всего размещенных отходов</t>
  </si>
  <si>
    <t>Размещение отходов на эксплуатируемых объектах</t>
  </si>
  <si>
    <t>Всего наличие отходов на конец периода</t>
  </si>
  <si>
    <t>Суммарный объем потребления на производственные нужды</t>
  </si>
  <si>
    <t>Газ</t>
  </si>
  <si>
    <t>ГДж</t>
  </si>
  <si>
    <t>Мазут</t>
  </si>
  <si>
    <t>Уголь</t>
  </si>
  <si>
    <t>Общий объем энергопотребления</t>
  </si>
  <si>
    <t>Вид энергии</t>
  </si>
  <si>
    <t>Элетроэнергия и тепловая энергия</t>
  </si>
  <si>
    <t>GRI 302: Energy 2016</t>
  </si>
  <si>
    <t>302-1</t>
  </si>
  <si>
    <t>302-3</t>
  </si>
  <si>
    <t>Energy consumption within the organization</t>
  </si>
  <si>
    <t>Энергопотребление внутри организации</t>
  </si>
  <si>
    <t>Energy intensity</t>
  </si>
  <si>
    <t>Энергоемкость</t>
  </si>
  <si>
    <t>Удельное энергопотребление</t>
  </si>
  <si>
    <t>Суммарное энергопотребление</t>
  </si>
  <si>
    <t>403-9</t>
  </si>
  <si>
    <t>Work-related injuries</t>
  </si>
  <si>
    <t>Производственный травматизм</t>
  </si>
  <si>
    <t>IF-EU-320a.1.</t>
  </si>
  <si>
    <t>Workforce Health &amp; Safety</t>
  </si>
  <si>
    <t>Безопасность труда</t>
  </si>
  <si>
    <t>Количество случаев травмирования</t>
  </si>
  <si>
    <t>Уровень травматизма</t>
  </si>
  <si>
    <t>Количество случаев угрозы возникновения происшествия</t>
  </si>
  <si>
    <t>GRI 403: Occupational Health and Safety 2018</t>
  </si>
  <si>
    <t>Охрана труда и промышленная безопасность</t>
  </si>
  <si>
    <t>Коэффициент травматизма со смертельным исходом</t>
  </si>
  <si>
    <t>Количество несчастных случаев со смертельным исходом</t>
  </si>
  <si>
    <t>Количество несчастных случаев с тяжелыми травмами</t>
  </si>
  <si>
    <t>Коэффициент тяжелого тавматизма</t>
  </si>
  <si>
    <t>Коэффициент частоты случаев угрозы происшествия</t>
  </si>
  <si>
    <t>Work-related ill health</t>
  </si>
  <si>
    <t>403-10</t>
  </si>
  <si>
    <t>Профессиональные заболевания</t>
  </si>
  <si>
    <t xml:space="preserve"> Количество несчастных случаев на производстве со смертельным и исходом и коэффициент травматизма со смертельным исходом</t>
  </si>
  <si>
    <t>Количество несчастных случае с тяжелыми травмами (исключая смертельные случаи) и коэффициент тяжелого травматизма</t>
  </si>
  <si>
    <t>Количество зарегистрированных случае травмирования на производстве и коэффициент травматизма (Total Recordable Incident Rate (TRIR) or Total Case Incident Rate)</t>
  </si>
  <si>
    <t>Частота угрозы возникновения происшествия (NMFR)</t>
  </si>
  <si>
    <t>Количество смертельных случаев по причине заболеваний, связанных с производством</t>
  </si>
  <si>
    <t xml:space="preserve"> Количество случаев заболеваний, возникших под влиянием производственных факторов</t>
  </si>
  <si>
    <t>Тверская область</t>
  </si>
  <si>
    <t>г. Москва</t>
  </si>
  <si>
    <t>до 30 лет</t>
  </si>
  <si>
    <t xml:space="preserve">30-50 лет </t>
  </si>
  <si>
    <t>Старше 50 лет</t>
  </si>
  <si>
    <t>Общее количество сотрудников</t>
  </si>
  <si>
    <t>Менеджеры</t>
  </si>
  <si>
    <t>Руководители</t>
  </si>
  <si>
    <t>Специалисты</t>
  </si>
  <si>
    <t>Рабочие</t>
  </si>
  <si>
    <t>Среднее общее образование</t>
  </si>
  <si>
    <t>Начальное и среднее профессиональное образование</t>
  </si>
  <si>
    <t>Высшее образование</t>
  </si>
  <si>
    <t>чел</t>
  </si>
  <si>
    <t>женщин</t>
  </si>
  <si>
    <t>мужчин</t>
  </si>
  <si>
    <t>Всего сотрудников в категории</t>
  </si>
  <si>
    <t>Количество сотрудников с постоянным трудовым договором</t>
  </si>
  <si>
    <t>Количество сотрудников с временным трудовым договором</t>
  </si>
  <si>
    <t>Количество сотрудников с полной занятостью</t>
  </si>
  <si>
    <t>Количество сотрудников с частичной занятостью</t>
  </si>
  <si>
    <t>Энергия</t>
  </si>
  <si>
    <t>Число инцидентов, влекущих за собой потерю времени</t>
  </si>
  <si>
    <t>Коэффициент частоты инцидентов, влекущих за собой потерю времени (LTIFR)</t>
  </si>
  <si>
    <t>2-7</t>
  </si>
  <si>
    <t>Information on employees and other workers</t>
  </si>
  <si>
    <t>Информация о сотрудниках и других работниках</t>
  </si>
  <si>
    <t>Diversity of governance bodies and employees</t>
  </si>
  <si>
    <t>GRI 405: Diversity and Equal Opportunity 2016</t>
  </si>
  <si>
    <t>GRI 2: General Disclosures 2020</t>
  </si>
  <si>
    <t>401-1</t>
  </si>
  <si>
    <t>New employee hires and employee turnover</t>
  </si>
  <si>
    <t>Общее количество новых сотрудников, текучесть кадров</t>
  </si>
  <si>
    <t>Общее количество сотрудников, нанятых в отчетном периоде</t>
  </si>
  <si>
    <t>Текучесть кадров</t>
  </si>
  <si>
    <t>405-5</t>
  </si>
  <si>
    <t>Новые сотрудники и текучесть кадров</t>
  </si>
  <si>
    <t>GRI 401: Employment 2016</t>
  </si>
  <si>
    <t>401-3</t>
  </si>
  <si>
    <t>Parental leave</t>
  </si>
  <si>
    <t>Отпуск по уходу за ребенком</t>
  </si>
  <si>
    <t>Показатель возвращения на работу</t>
  </si>
  <si>
    <t>Показатель удержания работников</t>
  </si>
  <si>
    <t>Новые сотрудники</t>
  </si>
  <si>
    <t>GRI 2: General Disclosures 2021</t>
  </si>
  <si>
    <t>2-30</t>
  </si>
  <si>
    <t>Collective bargaining agreements</t>
  </si>
  <si>
    <t>Коллективные договоры</t>
  </si>
  <si>
    <t>2-21</t>
  </si>
  <si>
    <t>Annual total compensation ratio</t>
  </si>
  <si>
    <t>Соотношение совокупного годового вознаграждения</t>
  </si>
  <si>
    <t>Соотношение заработной платы наиболее оплачиваемого сотрудника к остальным</t>
  </si>
  <si>
    <t xml:space="preserve">Ratio of basic salary and remuneration of women to men </t>
  </si>
  <si>
    <t>Соотношение базовой заработной платы и оплаты труда женщин и мужчин</t>
  </si>
  <si>
    <t>n/a</t>
  </si>
  <si>
    <t>Москва</t>
  </si>
  <si>
    <t>GRI 202: Market Presence 2016</t>
  </si>
  <si>
    <t>202-1</t>
  </si>
  <si>
    <t>Ratios of standard entry level wage by gender compared to local minimum wage</t>
  </si>
  <si>
    <t>Отношение стандартной заработной платы начального уровня сотрудников разного пола к установленной минимальной заработной плате в существенных регионах деятельности организации</t>
  </si>
  <si>
    <t>Вознаграждения</t>
  </si>
  <si>
    <t>Общее число работников, взявших отпуск по уходу за ребенком, в разбивке по полу за отчетный период</t>
  </si>
  <si>
    <t>Общее число работников, вернувшихся на работу в отчетный период после окончания отпуска по уходу за ребенком, в разбивке по полу.</t>
  </si>
  <si>
    <t>Показатели возвращения на работу и удержания работников, взявших отпуск по уходу за ребенком, в разбивке по полу</t>
  </si>
  <si>
    <t>404-3</t>
  </si>
  <si>
    <t>Percentage of employees receiving regular performance and career development reviews</t>
  </si>
  <si>
    <t>Доля сотрудников, получающих регулярную обратную связь по результатам работы и касательно развития карьеры в течение отчетного периода.</t>
  </si>
  <si>
    <t>Среднегодовое количество часов обучения одного сотрудника</t>
  </si>
  <si>
    <t>GRI 404: Training and Education 2016</t>
  </si>
  <si>
    <t>404-1</t>
  </si>
  <si>
    <t>Обучение</t>
  </si>
  <si>
    <t>LTIFR</t>
  </si>
  <si>
    <t>2-8</t>
  </si>
  <si>
    <t>Workers who are not employees</t>
  </si>
  <si>
    <t>Работники, не являющиеся постоянными сотрудниками</t>
  </si>
  <si>
    <t>Аутстафферы</t>
  </si>
  <si>
    <t>Communication and training about anti-corruption policies and procedures</t>
  </si>
  <si>
    <t>Коммуникация и обучение антикоррупционным политикам и процедурам</t>
  </si>
  <si>
    <t>GRI 205: Anti-corruption 2016</t>
  </si>
  <si>
    <t>205-2</t>
  </si>
  <si>
    <t>Меню</t>
  </si>
  <si>
    <t>Показатели корпоративного управления и добросовестных практик ведения бизнеса</t>
  </si>
  <si>
    <t>Контакты</t>
  </si>
  <si>
    <t>(нажмите на интересующую вас вкладку)</t>
  </si>
  <si>
    <t>Загрязняющие вещества</t>
  </si>
  <si>
    <t>Выбросы парниковых газов</t>
  </si>
  <si>
    <t>Структура персонала</t>
  </si>
  <si>
    <t>Новые сотрудники и текучесть</t>
  </si>
  <si>
    <t>Декретный отпуск</t>
  </si>
  <si>
    <t>Обратная связь</t>
  </si>
  <si>
    <t>Охрана труда</t>
  </si>
  <si>
    <t>Управление по устойчивому развитию</t>
  </si>
  <si>
    <t>Специалист по связям с инвесторами</t>
  </si>
  <si>
    <t>Дополнительная информация</t>
  </si>
  <si>
    <t>Операционные индикаторы</t>
  </si>
  <si>
    <t>Продажи электроэнергии</t>
  </si>
  <si>
    <t>Продажи мощности</t>
  </si>
  <si>
    <t>Продажи тепловой энергии</t>
  </si>
  <si>
    <t>Выручка</t>
  </si>
  <si>
    <t>Удельные выбросы парниковых газов (на MВт·ч энергии)</t>
  </si>
  <si>
    <t>Общий объем выбросов загрязняющих веществ</t>
  </si>
  <si>
    <t>Суммарный объем потребления на собственные нужды</t>
  </si>
  <si>
    <t>Удельный объем потребления на производственные нужды</t>
  </si>
  <si>
    <t>Удельный объем потребления на собственные нужды</t>
  </si>
  <si>
    <t>Обращение с отходами</t>
  </si>
  <si>
    <t>Доля водозабора в регионах с дефицитом воды</t>
  </si>
  <si>
    <t>Потребление материалов</t>
  </si>
  <si>
    <t>Материалы из возобновляемого сырья</t>
  </si>
  <si>
    <t>ГВт</t>
  </si>
  <si>
    <t>млн Гкал</t>
  </si>
  <si>
    <t>млрд руб.</t>
  </si>
  <si>
    <t>ГДж/ГДж</t>
  </si>
  <si>
    <t>Численность</t>
  </si>
  <si>
    <t>Количество женщин</t>
  </si>
  <si>
    <t>Количество мужчин</t>
  </si>
  <si>
    <t>Количество сотрудников в возрасте до 30 лет</t>
  </si>
  <si>
    <t>Количество сотрудников в возрасте от 30 до 50 лет</t>
  </si>
  <si>
    <t>Количество сотрудников старше 50 лет</t>
  </si>
  <si>
    <t>Количество менеджеров</t>
  </si>
  <si>
    <t>Количество менеджеров среднего звена</t>
  </si>
  <si>
    <t>Количество специалистов</t>
  </si>
  <si>
    <t>Общее количество работников, ушедших в отпуск по уходу за ребенком в отчетном периоде</t>
  </si>
  <si>
    <t>Среднее количество часов обучения и развития на одного сотрудника</t>
  </si>
  <si>
    <t>Соотношение для специалистов</t>
  </si>
  <si>
    <t>Соотношение заработной платы женщин к заработной плате мужчин</t>
  </si>
  <si>
    <t>Соотношение для менеджеров</t>
  </si>
  <si>
    <t>Соотношение для руководителей</t>
  </si>
  <si>
    <t>Соотношение для рабочих</t>
  </si>
  <si>
    <t>Отношение годового  вознаграждения самого высокооплачиваемого сотрудника к среднему годовому общему вознаграждению всех сотрудников</t>
  </si>
  <si>
    <t>Соотношение средней заработной платы к заработной плате в регионе</t>
  </si>
  <si>
    <t>часы</t>
  </si>
  <si>
    <t>Среди сорудников</t>
  </si>
  <si>
    <t>Среди работников, которые не являются сотрудниками</t>
  </si>
  <si>
    <t>Доля сотрудников, охваченных системой управления охраной труда</t>
  </si>
  <si>
    <t>Смертельные случаи</t>
  </si>
  <si>
    <t>Коффициент смертности</t>
  </si>
  <si>
    <t>Травмы тяжелой степени тяжести</t>
  </si>
  <si>
    <t>Среди сотрудников</t>
  </si>
  <si>
    <t>Травмирование на производстве (TRI)</t>
  </si>
  <si>
    <t xml:space="preserve">Коэффициент травматизма (TRIR) </t>
  </si>
  <si>
    <t>Случаи угрозы возникновения происшествия</t>
  </si>
  <si>
    <t>Доля женщин в Совете директоров</t>
  </si>
  <si>
    <t>Доля независимых членов в Совете директоров</t>
  </si>
  <si>
    <t>Разрыв в заработной плате</t>
  </si>
  <si>
    <t>Обучение и мотивация</t>
  </si>
  <si>
    <t>Плата за НВОЗ</t>
  </si>
  <si>
    <t>Доля сверхнормативных платежей в общем объеме платы за негативное воздействие на окружающую среду</t>
  </si>
  <si>
    <t>Плата за негативное воздействие на окружающую среду</t>
  </si>
  <si>
    <t>руб.</t>
  </si>
  <si>
    <t>Общий объем платы за негативное воздействие</t>
  </si>
  <si>
    <t>Объем сверхнормативных платежей</t>
  </si>
  <si>
    <t>Доля сверхнормативных платежей</t>
  </si>
  <si>
    <t>Ilya.Kalinin@EL5-energo.ru</t>
  </si>
  <si>
    <t>2022</t>
  </si>
  <si>
    <t>Мурманская область</t>
  </si>
  <si>
    <t>Городские очистные сооружения г. Мурманск</t>
  </si>
  <si>
    <t>Мазутные остатки</t>
  </si>
  <si>
    <t>Ионообменные смолы</t>
  </si>
  <si>
    <t>Бумага, картон</t>
  </si>
  <si>
    <t>70</t>
  </si>
  <si>
    <t>Общая численность сотрудников с разбивкой по уровню образования</t>
  </si>
  <si>
    <t>GRI 207: Tax 2019</t>
  </si>
  <si>
    <t>207-4</t>
  </si>
  <si>
    <t>Country-by-country reporting</t>
  </si>
  <si>
    <t>Страновая отчётность</t>
  </si>
  <si>
    <t>Компании группы ПАО "ЭЛ5-Энерго", учитываемые для расчёта показателей</t>
  </si>
  <si>
    <t>Страна налогового резидентства</t>
  </si>
  <si>
    <t>Российская Федерация</t>
  </si>
  <si>
    <r>
      <t xml:space="preserve">ООО "Ставропольская ВЭС" </t>
    </r>
    <r>
      <rPr>
        <vertAlign val="superscript"/>
        <sz val="10"/>
        <color theme="1"/>
        <rFont val="Arial"/>
        <family val="2"/>
        <charset val="204"/>
      </rPr>
      <t>3</t>
    </r>
  </si>
  <si>
    <r>
      <t xml:space="preserve">ООО "ЭЛ5 ФИНАНС" </t>
    </r>
    <r>
      <rPr>
        <vertAlign val="superscript"/>
        <sz val="10"/>
        <color rgb="FF000000"/>
        <rFont val="Arial"/>
        <family val="2"/>
        <charset val="204"/>
      </rPr>
      <t>4</t>
    </r>
  </si>
  <si>
    <t>АО "Теплопрогресс"</t>
  </si>
  <si>
    <t>Всего</t>
  </si>
  <si>
    <t>Основной вид деятельности компаний группы ПАО "ЭЛ5-Энерго"</t>
  </si>
  <si>
    <t>Описание</t>
  </si>
  <si>
    <t>35.11</t>
  </si>
  <si>
    <t>Производство электроэнергии</t>
  </si>
  <si>
    <t>тыс.руб.</t>
  </si>
  <si>
    <t xml:space="preserve">"Собираемые" налоги, перечисленные в бюджет Российской Федерации </t>
  </si>
  <si>
    <t>Налог на доходы физических лиц, удерживаемый из заработной платы сотрудников</t>
  </si>
  <si>
    <t>Объём совокупной налоговой нагрузки</t>
  </si>
  <si>
    <t>Совокупная налоговая нагрузка, в том числе</t>
  </si>
  <si>
    <t xml:space="preserve">   "уплачиваемые" налоги</t>
  </si>
  <si>
    <t xml:space="preserve">   "собираемые" налоги</t>
  </si>
  <si>
    <t>Изменение совокупной налоговой нагрузки к предыдущему году</t>
  </si>
  <si>
    <t>Налоги</t>
  </si>
  <si>
    <t>Совет директоров, избранный 7 июня 2022 года</t>
  </si>
  <si>
    <t>Совет директоров, избранный 25 ноября 2022 года</t>
  </si>
  <si>
    <t>Страховые взносы и прочие отчисления с заработной платы сотрудников</t>
  </si>
  <si>
    <t xml:space="preserve">Уплачиваемые налоги, перечисленные в бюджет Российской Федерации </t>
  </si>
  <si>
    <t xml:space="preserve">Уплачиваемые налоги </t>
  </si>
  <si>
    <t>Сведения о руководящих сотрудниках из числа местного населения</t>
  </si>
  <si>
    <t>Общее число руководящих кадров</t>
  </si>
  <si>
    <t>Соотношение</t>
  </si>
  <si>
    <t>Общая численность сотрудников с разбивкой по полу и возрасту</t>
  </si>
  <si>
    <t>Общая численность сотрудников с разбивкой по должности</t>
  </si>
  <si>
    <t>Всего руководителей, нанятых из числа местного населения</t>
  </si>
  <si>
    <t>Доля сотрудников, охваченных коллективными договорами</t>
  </si>
  <si>
    <t>Доля сотрудников, нанятых в течение отчетного периода 
(отношение количества нанятых сотрудников к количеству сотрудников)</t>
  </si>
  <si>
    <t>Общее число работников, имеющих право на отпуск по уходу за ребенком, в разбивке по полу</t>
  </si>
  <si>
    <t>Общее число работников, вернувшихся на работу после окончания отпуска по уходу за ребенком, которые все еще работали через 12 месяцев после их возвращения на работу, в разбивке по полу</t>
  </si>
  <si>
    <t>Доля получавших регулярную обратную связь</t>
  </si>
  <si>
    <t>Среди всех сотрудников</t>
  </si>
  <si>
    <t>Среди менеджеров</t>
  </si>
  <si>
    <t>Среди руководителей</t>
  </si>
  <si>
    <t>Среди специалистов</t>
  </si>
  <si>
    <t>Среди рабочих</t>
  </si>
  <si>
    <t>Среди женщин</t>
  </si>
  <si>
    <t>Среди мужчин</t>
  </si>
  <si>
    <t>Average hours of training
 per year per employee</t>
  </si>
  <si>
    <t xml:space="preserve">С разбивкой по категориям </t>
  </si>
  <si>
    <t>С разбивкой по полу</t>
  </si>
  <si>
    <r>
      <t>Аутстафферы</t>
    </r>
    <r>
      <rPr>
        <b/>
        <vertAlign val="superscript"/>
        <sz val="10"/>
        <rFont val="Arial"/>
        <family val="2"/>
        <charset val="204"/>
      </rPr>
      <t>1</t>
    </r>
  </si>
  <si>
    <r>
      <rPr>
        <sz val="9"/>
        <color theme="1"/>
        <rFont val="Arial"/>
        <family val="2"/>
        <charset val="204"/>
      </rPr>
      <t>(2)</t>
    </r>
    <r>
      <rPr>
        <i/>
        <sz val="9"/>
        <color theme="1"/>
        <rFont val="Arial"/>
        <family val="2"/>
        <charset val="204"/>
      </rPr>
      <t xml:space="preserve"> Значение больше единицы значит, что заработная плата женщины выше заработной платы мужчины</t>
    </r>
  </si>
  <si>
    <r>
      <rPr>
        <sz val="10"/>
        <color theme="1"/>
        <rFont val="Arial"/>
        <family val="2"/>
        <charset val="204"/>
      </rPr>
      <t xml:space="preserve">(3) </t>
    </r>
    <r>
      <rPr>
        <i/>
        <sz val="10"/>
        <color theme="1"/>
        <rFont val="Arial"/>
        <family val="2"/>
        <charset val="204"/>
      </rPr>
      <t>Вместо уровня начальных ЗП представлена информация о средних ЗП, поскольку информация о ЗП начального уровня в регионах
     недоступна для расчета соотношения.</t>
    </r>
  </si>
  <si>
    <r>
      <t xml:space="preserve">(1) </t>
    </r>
    <r>
      <rPr>
        <i/>
        <sz val="10"/>
        <color theme="1"/>
        <rFont val="Arial"/>
        <family val="2"/>
        <charset val="204"/>
      </rPr>
      <t>В показателе NMFR данные за прошлые отчетные периоды изменены в связи с изменением в методологии расчета</t>
    </r>
  </si>
  <si>
    <r>
      <rPr>
        <sz val="10"/>
        <color theme="1"/>
        <rFont val="Arial"/>
        <family val="2"/>
        <charset val="204"/>
      </rPr>
      <t xml:space="preserve">(3) </t>
    </r>
    <r>
      <rPr>
        <i/>
        <sz val="10"/>
        <color theme="1"/>
        <rFont val="Arial"/>
        <family val="2"/>
        <charset val="204"/>
      </rPr>
      <t>Основными травмами являлись: ушибы, переломы, повреждения слизистой, ожоги</t>
    </r>
  </si>
  <si>
    <t>Доля сотрудников, прошедших обучение по вопросам противодействия коррупции</t>
  </si>
  <si>
    <t>Доля членов руководящего органа, до которых были доведены антикоррупционные политики</t>
  </si>
  <si>
    <t>Ознакомление</t>
  </si>
  <si>
    <t>Доля сотрудников, до которых были доведены антикоррупционные политики</t>
  </si>
  <si>
    <t>Доля членов руководящего органа, прошедших обучение по вопросам противодействия коррупции</t>
  </si>
  <si>
    <r>
      <t>Коммуникация и обучение антикоррупционным политикам и процедурам</t>
    </r>
    <r>
      <rPr>
        <b/>
        <vertAlign val="superscript"/>
        <sz val="10"/>
        <rFont val="Arial"/>
        <family val="2"/>
        <charset val="204"/>
      </rPr>
      <t>1</t>
    </r>
  </si>
  <si>
    <r>
      <rPr>
        <sz val="10"/>
        <rFont val="Arial"/>
        <family val="2"/>
        <charset val="204"/>
      </rPr>
      <t>(1)</t>
    </r>
    <r>
      <rPr>
        <i/>
        <sz val="10"/>
        <rFont val="Arial"/>
        <family val="2"/>
        <charset val="204"/>
      </rPr>
      <t xml:space="preserve"> Политика по предотвращению коррупции доводится до сведения деловых партнеров путем включения в текст договора
     стандартного пункта об этике ведения бизнеса. Для сведения всех других лиц, ПАО «ЭЛ5-Энерго» разместило свою
     Политику по предотвращению коррупции на своем официальном сайте.</t>
    </r>
  </si>
  <si>
    <t>+</t>
  </si>
  <si>
    <r>
      <t xml:space="preserve">(1) </t>
    </r>
    <r>
      <rPr>
        <i/>
        <sz val="10"/>
        <color theme="1"/>
        <rFont val="Arial"/>
        <family val="2"/>
        <charset val="204"/>
      </rPr>
      <t>В 2020-2021 гг. - ПАО "Энел Россия"</t>
    </r>
  </si>
  <si>
    <r>
      <t xml:space="preserve">(4) </t>
    </r>
    <r>
      <rPr>
        <i/>
        <sz val="10"/>
        <color theme="1"/>
        <rFont val="Arial"/>
        <family val="2"/>
        <charset val="204"/>
      </rPr>
      <t>В 2020 г. - ООО "Рефтинская ГРЭС", в 2021 г. - ООО "ЭНЕЛ РУС ФИНАНС"</t>
    </r>
  </si>
  <si>
    <t>кол-во</t>
  </si>
  <si>
    <r>
      <t>Налог на прибыль организаций</t>
    </r>
    <r>
      <rPr>
        <i/>
        <vertAlign val="superscript"/>
        <sz val="10"/>
        <color theme="1"/>
        <rFont val="Arial"/>
        <family val="2"/>
        <charset val="204"/>
      </rPr>
      <t>8</t>
    </r>
  </si>
  <si>
    <r>
      <t>Прочие налоги</t>
    </r>
    <r>
      <rPr>
        <i/>
        <vertAlign val="superscript"/>
        <sz val="10"/>
        <color theme="1"/>
        <rFont val="Arial"/>
        <family val="2"/>
        <charset val="204"/>
      </rPr>
      <t>9</t>
    </r>
  </si>
  <si>
    <r>
      <t xml:space="preserve">Налоги, собираемые с третьих лиц </t>
    </r>
    <r>
      <rPr>
        <i/>
        <vertAlign val="superscript"/>
        <sz val="10"/>
        <color theme="1"/>
        <rFont val="Arial"/>
        <family val="2"/>
        <charset val="204"/>
      </rPr>
      <t>10</t>
    </r>
  </si>
  <si>
    <r>
      <t>ПАО "ЭЛ5-Энерго"</t>
    </r>
    <r>
      <rPr>
        <vertAlign val="superscript"/>
        <sz val="10"/>
        <color rgb="FF000000"/>
        <rFont val="Arial"/>
        <family val="2"/>
        <charset val="204"/>
      </rPr>
      <t>1</t>
    </r>
  </si>
  <si>
    <r>
      <t>ООО "Азовская ВЭС"</t>
    </r>
    <r>
      <rPr>
        <vertAlign val="superscript"/>
        <sz val="10"/>
        <color rgb="FF000000"/>
        <rFont val="Arial"/>
        <family val="2"/>
        <charset val="204"/>
      </rPr>
      <t>2</t>
    </r>
  </si>
  <si>
    <r>
      <t xml:space="preserve">(3) </t>
    </r>
    <r>
      <rPr>
        <i/>
        <sz val="10"/>
        <color theme="1"/>
        <rFont val="Arial"/>
        <family val="2"/>
        <charset val="204"/>
      </rPr>
      <t>В 2020-2021 гг. - ООО "Энел Рус Винд Ставрополье"</t>
    </r>
  </si>
  <si>
    <r>
      <t xml:space="preserve">(2) </t>
    </r>
    <r>
      <rPr>
        <i/>
        <sz val="10"/>
        <color theme="1"/>
        <rFont val="Arial"/>
        <family val="2"/>
        <charset val="204"/>
      </rPr>
      <t>В 2020-2021 гг. - ООО "Энел Рус Винд Азов"</t>
    </r>
  </si>
  <si>
    <t>Материалы из невозобновляемого сырья</t>
  </si>
  <si>
    <r>
      <t>Материалы</t>
    </r>
    <r>
      <rPr>
        <b/>
        <vertAlign val="superscript"/>
        <sz val="10"/>
        <rFont val="Arial"/>
        <family val="2"/>
        <charset val="204"/>
      </rPr>
      <t>1, 2</t>
    </r>
  </si>
  <si>
    <r>
      <t>Прочие расходные материалы</t>
    </r>
    <r>
      <rPr>
        <i/>
        <vertAlign val="superscript"/>
        <sz val="9"/>
        <color theme="1"/>
        <rFont val="Arial"/>
        <family val="2"/>
        <charset val="204"/>
      </rPr>
      <t>3</t>
    </r>
  </si>
  <si>
    <t>ждш9</t>
  </si>
  <si>
    <r>
      <rPr>
        <sz val="10"/>
        <rFont val="Arial"/>
        <family val="2"/>
        <charset val="204"/>
      </rPr>
      <t>(2)</t>
    </r>
    <r>
      <rPr>
        <i/>
        <sz val="10"/>
        <rFont val="Arial"/>
        <family val="2"/>
        <charset val="204"/>
      </rPr>
      <t xml:space="preserve"> Данные включают в себя данные по Рефтинской ГРЭС до момента ее продажи в 2019 году.</t>
    </r>
  </si>
  <si>
    <r>
      <rPr>
        <sz val="10"/>
        <color theme="1"/>
        <rFont val="Arial"/>
        <family val="2"/>
        <charset val="204"/>
        <scheme val="minor"/>
      </rPr>
      <t>(3)</t>
    </r>
    <r>
      <rPr>
        <i/>
        <sz val="10"/>
        <color theme="1"/>
        <rFont val="Arial"/>
        <family val="2"/>
        <charset val="204"/>
        <scheme val="minor"/>
      </rPr>
      <t xml:space="preserve"> В качестве знаменателя использован полезный отпуск электро- и теплоэнергии.</t>
    </r>
  </si>
  <si>
    <r>
      <t>Удельное энергопотребление на производственные нужды</t>
    </r>
    <r>
      <rPr>
        <b/>
        <vertAlign val="superscript"/>
        <sz val="10"/>
        <color theme="1"/>
        <rFont val="Arial"/>
        <family val="2"/>
        <charset val="204"/>
      </rPr>
      <t>3</t>
    </r>
  </si>
  <si>
    <r>
      <t>м</t>
    </r>
    <r>
      <rPr>
        <sz val="10"/>
        <color theme="1"/>
        <rFont val="Calibri"/>
        <family val="2"/>
        <charset val="204"/>
      </rPr>
      <t>³</t>
    </r>
  </si>
  <si>
    <r>
      <t>м</t>
    </r>
    <r>
      <rPr>
        <i/>
        <sz val="10"/>
        <color theme="1"/>
        <rFont val="Calibri"/>
        <family val="2"/>
        <charset val="204"/>
      </rPr>
      <t>³</t>
    </r>
  </si>
  <si>
    <t>Подземные воды, в т.ч.:</t>
  </si>
  <si>
    <t>в регионах с дефицитом воды</t>
  </si>
  <si>
    <r>
      <t>Общий водозабор</t>
    </r>
    <r>
      <rPr>
        <b/>
        <vertAlign val="superscript"/>
        <sz val="10"/>
        <color theme="1"/>
        <rFont val="Arial"/>
        <family val="2"/>
        <charset val="204"/>
      </rPr>
      <t>1</t>
    </r>
  </si>
  <si>
    <r>
      <rPr>
        <sz val="10"/>
        <color theme="1"/>
        <rFont val="Arial"/>
        <family val="2"/>
        <charset val="204"/>
      </rPr>
      <t xml:space="preserve">(1) </t>
    </r>
    <r>
      <rPr>
        <i/>
        <sz val="10"/>
        <color theme="1"/>
        <rFont val="Arial"/>
        <family val="2"/>
        <charset val="204"/>
      </rPr>
      <t>Данные включают в себя данные по Рефтинской ГРЭС до момента ее продажи в 2019 году</t>
    </r>
  </si>
  <si>
    <r>
      <t>Водозабор в регионах с дефицитом воды</t>
    </r>
    <r>
      <rPr>
        <b/>
        <vertAlign val="superscript"/>
        <sz val="10"/>
        <color theme="1"/>
        <rFont val="Arial"/>
        <family val="2"/>
        <charset val="204"/>
      </rPr>
      <t>2</t>
    </r>
  </si>
  <si>
    <r>
      <t>Поверхностные водные объекты</t>
    </r>
    <r>
      <rPr>
        <i/>
        <vertAlign val="superscript"/>
        <sz val="10"/>
        <color theme="1"/>
        <rFont val="Arial"/>
        <family val="2"/>
        <charset val="204"/>
      </rPr>
      <t>3,4</t>
    </r>
    <r>
      <rPr>
        <sz val="10"/>
        <color theme="1"/>
        <rFont val="Arial"/>
        <family val="2"/>
        <charset val="204"/>
        <scheme val="minor"/>
      </rPr>
      <t>, в т.ч.:</t>
    </r>
  </si>
  <si>
    <r>
      <t xml:space="preserve">(4) </t>
    </r>
    <r>
      <rPr>
        <i/>
        <sz val="10"/>
        <color theme="1"/>
        <rFont val="Arial"/>
        <family val="2"/>
        <charset val="204"/>
      </rPr>
      <t>Вся забираемая вода является пресной.</t>
    </r>
  </si>
  <si>
    <r>
      <rPr>
        <sz val="10"/>
        <color theme="1"/>
        <rFont val="Arial"/>
        <family val="2"/>
        <charset val="204"/>
      </rPr>
      <t xml:space="preserve">(5) </t>
    </r>
    <r>
      <rPr>
        <i/>
        <sz val="10"/>
        <color theme="1"/>
        <rFont val="Arial"/>
        <family val="2"/>
        <charset val="204"/>
      </rPr>
      <t>Сбор и учет данных велся различными методами. В основном основываясь на фактических измерениях. В тех случаях, когда фактические измерения не были предусмотрены, использовались 
      рассчетные методы сбора и учета данных.</t>
    </r>
  </si>
  <si>
    <r>
      <t>м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/кВтч</t>
    </r>
  </si>
  <si>
    <r>
      <t>тонны СО</t>
    </r>
    <r>
      <rPr>
        <b/>
        <vertAlign val="subscript"/>
        <sz val="10"/>
        <color theme="1"/>
        <rFont val="Arial"/>
        <family val="2"/>
        <charset val="204"/>
        <scheme val="minor"/>
      </rPr>
      <t>2</t>
    </r>
    <r>
      <rPr>
        <b/>
        <sz val="10"/>
        <color theme="1"/>
        <rFont val="Arial"/>
        <family val="2"/>
        <charset val="204"/>
        <scheme val="minor"/>
      </rPr>
      <t>-экв</t>
    </r>
  </si>
  <si>
    <r>
      <t>тонн в СO</t>
    </r>
    <r>
      <rPr>
        <b/>
        <vertAlign val="subscript"/>
        <sz val="10"/>
        <color theme="1"/>
        <rFont val="Arial"/>
        <family val="2"/>
        <charset val="204"/>
        <scheme val="minor"/>
      </rPr>
      <t>2</t>
    </r>
    <r>
      <rPr>
        <b/>
        <sz val="10"/>
        <color theme="1"/>
        <rFont val="Arial"/>
        <family val="2"/>
        <charset val="204"/>
        <scheme val="minor"/>
      </rPr>
      <t>-эквиваленте/МВтч</t>
    </r>
  </si>
  <si>
    <r>
      <t>тонн в СO</t>
    </r>
    <r>
      <rPr>
        <b/>
        <vertAlign val="subscript"/>
        <sz val="10"/>
        <color theme="1"/>
        <rFont val="Arial"/>
        <family val="2"/>
        <charset val="204"/>
      </rPr>
      <t>2</t>
    </r>
    <r>
      <rPr>
        <b/>
        <sz val="10"/>
        <color theme="1"/>
        <rFont val="Arial"/>
        <family val="2"/>
        <charset val="204"/>
      </rPr>
      <t>-эквиваленте</t>
    </r>
    <r>
      <rPr>
        <b/>
        <vertAlign val="superscript"/>
        <sz val="10"/>
        <color theme="1"/>
        <rFont val="Arial"/>
        <family val="2"/>
        <charset val="204"/>
      </rPr>
      <t>1</t>
    </r>
  </si>
  <si>
    <r>
      <t>Scope 1</t>
    </r>
    <r>
      <rPr>
        <b/>
        <vertAlign val="superscript"/>
        <sz val="10"/>
        <color theme="1"/>
        <rFont val="Arial"/>
        <family val="2"/>
        <charset val="204"/>
        <scheme val="minor"/>
      </rPr>
      <t>2,3</t>
    </r>
  </si>
  <si>
    <r>
      <t>Scope 2</t>
    </r>
    <r>
      <rPr>
        <b/>
        <vertAlign val="superscript"/>
        <sz val="10"/>
        <color theme="1"/>
        <rFont val="Arial"/>
        <family val="2"/>
        <charset val="204"/>
        <scheme val="minor"/>
      </rPr>
      <t>2,4,5</t>
    </r>
  </si>
  <si>
    <r>
      <t>Scope 3</t>
    </r>
    <r>
      <rPr>
        <b/>
        <vertAlign val="superscript"/>
        <sz val="10"/>
        <color theme="1"/>
        <rFont val="Arial"/>
        <family val="2"/>
        <charset val="204"/>
        <scheme val="minor"/>
      </rPr>
      <t>6</t>
    </r>
  </si>
  <si>
    <r>
      <t>Интенсивность выбросов парниковых газов</t>
    </r>
    <r>
      <rPr>
        <b/>
        <vertAlign val="superscript"/>
        <sz val="10"/>
        <color theme="1"/>
        <rFont val="Arial"/>
        <family val="2"/>
        <charset val="204"/>
        <scheme val="minor"/>
      </rPr>
      <t>7</t>
    </r>
  </si>
  <si>
    <r>
      <rPr>
        <sz val="10"/>
        <color theme="1"/>
        <rFont val="Arial"/>
        <family val="2"/>
        <charset val="204"/>
        <scheme val="minor"/>
      </rPr>
      <t>(2)</t>
    </r>
    <r>
      <rPr>
        <i/>
        <sz val="10"/>
        <color theme="1"/>
        <rFont val="Arial"/>
        <family val="2"/>
        <charset val="204"/>
        <scheme val="minor"/>
      </rPr>
      <t xml:space="preserve"> В расчет вошли  CO2, CH4, N2O, ГХФУ, фторированные газы. В расчет не вошел SF6 ввиду его отсуствия.</t>
    </r>
  </si>
  <si>
    <r>
      <rPr>
        <sz val="10"/>
        <color theme="1"/>
        <rFont val="Arial"/>
        <family val="2"/>
        <charset val="204"/>
        <scheme val="minor"/>
      </rPr>
      <t xml:space="preserve">(4) </t>
    </r>
    <r>
      <rPr>
        <i/>
        <sz val="10"/>
        <color theme="1"/>
        <rFont val="Arial"/>
        <family val="2"/>
        <charset val="204"/>
        <scheme val="minor"/>
      </rPr>
      <t>Данные о потенциале глобального потепления  взяты из ежегодника мировой энергетической статистики https://www.enerdata.net/. Grid average emission factor - Location Based Russia = 328,23 г/кВтч (данные 2020 г)</t>
    </r>
  </si>
  <si>
    <r>
      <rPr>
        <sz val="10"/>
        <color theme="1"/>
        <rFont val="Arial"/>
        <family val="2"/>
        <charset val="204"/>
        <scheme val="minor"/>
      </rPr>
      <t xml:space="preserve">(5) </t>
    </r>
    <r>
      <rPr>
        <i/>
        <sz val="10"/>
        <color theme="1"/>
        <rFont val="Arial"/>
        <family val="2"/>
        <charset val="204"/>
        <scheme val="minor"/>
      </rPr>
      <t>Для консоидации данных был использован региональный метод</t>
    </r>
  </si>
  <si>
    <r>
      <rPr>
        <sz val="10"/>
        <color theme="1"/>
        <rFont val="Arial"/>
        <family val="2"/>
        <charset val="204"/>
        <scheme val="minor"/>
      </rPr>
      <t>(6)</t>
    </r>
    <r>
      <rPr>
        <i/>
        <sz val="10"/>
        <color theme="1"/>
        <rFont val="Arial"/>
        <family val="2"/>
        <charset val="204"/>
        <scheme val="minor"/>
      </rPr>
      <t xml:space="preserve"> Только от командировок сотрудников</t>
    </r>
  </si>
  <si>
    <r>
      <rPr>
        <sz val="10"/>
        <color theme="1"/>
        <rFont val="Arial"/>
        <family val="2"/>
        <charset val="204"/>
        <scheme val="minor"/>
      </rPr>
      <t xml:space="preserve">(7) </t>
    </r>
    <r>
      <rPr>
        <i/>
        <sz val="10"/>
        <color theme="1"/>
        <rFont val="Arial"/>
        <family val="2"/>
        <charset val="204"/>
        <scheme val="minor"/>
      </rPr>
      <t>На основе выбросов Scope 1 и Scope 2</t>
    </r>
  </si>
  <si>
    <r>
      <t>Доля забора воды в регионах с дефицитом воды, от общего обема водозабора</t>
    </r>
    <r>
      <rPr>
        <b/>
        <vertAlign val="superscript"/>
        <sz val="10"/>
        <color theme="1"/>
        <rFont val="Arial"/>
        <family val="2"/>
        <charset val="204"/>
      </rPr>
      <t>1,5</t>
    </r>
  </si>
  <si>
    <r>
      <t>Удельный водозабор пресной воды</t>
    </r>
    <r>
      <rPr>
        <b/>
        <vertAlign val="superscript"/>
        <sz val="10"/>
        <color theme="1"/>
        <rFont val="Arial"/>
        <family val="2"/>
        <charset val="204"/>
      </rPr>
      <t>1,6</t>
    </r>
  </si>
  <si>
    <r>
      <t>Общий объем плановых и незапланированных случаев сброса вод в разбивке по принимающему объекту</t>
    </r>
    <r>
      <rPr>
        <b/>
        <vertAlign val="superscript"/>
        <sz val="10"/>
        <color theme="1"/>
        <rFont val="Arial"/>
        <family val="2"/>
        <charset val="204"/>
      </rPr>
      <t>1</t>
    </r>
  </si>
  <si>
    <r>
      <t>Водосброс</t>
    </r>
    <r>
      <rPr>
        <b/>
        <vertAlign val="superscript"/>
        <sz val="12"/>
        <rFont val="Arial"/>
        <family val="2"/>
        <charset val="204"/>
      </rPr>
      <t>7</t>
    </r>
  </si>
  <si>
    <r>
      <rPr>
        <sz val="10"/>
        <color theme="1"/>
        <rFont val="Arial"/>
        <family val="2"/>
        <charset val="204"/>
      </rPr>
      <t xml:space="preserve">(7) </t>
    </r>
    <r>
      <rPr>
        <i/>
        <sz val="10"/>
        <color theme="1"/>
        <rFont val="Arial"/>
        <family val="2"/>
        <charset val="204"/>
      </rPr>
      <t>Указания по заполнению формы федерального статистического наблюдения 2ТП-водхоз в редакции от 14.11.2019 № 663"О внесении изменения в указания по заполнению формы федерального 
     статистического наблюдения N 2-ТП (водхоз) "Сведения об использовании воды", утвержденной приказом Росстата от 19 октября 2009 г. N 230</t>
    </r>
  </si>
  <si>
    <r>
      <rPr>
        <sz val="10"/>
        <rFont val="Arial"/>
        <family val="2"/>
        <charset val="204"/>
      </rPr>
      <t>(9)</t>
    </r>
    <r>
      <rPr>
        <i/>
        <sz val="10"/>
        <rFont val="Arial"/>
        <family val="2"/>
        <charset val="204"/>
      </rPr>
      <t xml:space="preserve"> Данные включают в себя данные по Рефтинской ГРЭС до момента ее продажи в 2019 году</t>
    </r>
  </si>
  <si>
    <r>
      <rPr>
        <sz val="10"/>
        <color theme="1"/>
        <rFont val="Arial"/>
        <family val="2"/>
        <charset val="204"/>
      </rPr>
      <t>(10)</t>
    </r>
    <r>
      <rPr>
        <i/>
        <sz val="10"/>
        <color theme="1"/>
        <rFont val="Arial"/>
        <family val="2"/>
        <charset val="204"/>
      </rPr>
      <t xml:space="preserve"> Значимых загрязняющих веществ за отчетный периоды выявлено не было</t>
    </r>
  </si>
  <si>
    <r>
      <t>Поверхностные водные объекты</t>
    </r>
    <r>
      <rPr>
        <i/>
        <vertAlign val="superscript"/>
        <sz val="10"/>
        <color theme="1"/>
        <rFont val="Arial"/>
        <family val="2"/>
        <charset val="204"/>
      </rPr>
      <t>8</t>
    </r>
    <r>
      <rPr>
        <i/>
        <vertAlign val="superscript"/>
        <sz val="10"/>
        <color theme="1"/>
        <rFont val="Calibri"/>
        <family val="2"/>
        <charset val="204"/>
      </rPr>
      <t>˒9</t>
    </r>
  </si>
  <si>
    <r>
      <t xml:space="preserve"> Общий объем плановых и незапланированных случаев сброса вод в разбивке по методу очистки сточных вод</t>
    </r>
    <r>
      <rPr>
        <b/>
        <vertAlign val="superscript"/>
        <sz val="10"/>
        <color theme="1"/>
        <rFont val="Arial"/>
        <family val="2"/>
        <charset val="204"/>
      </rPr>
      <t>1,10</t>
    </r>
  </si>
  <si>
    <r>
      <t>Доля повторно используемой (не оборотной) воды</t>
    </r>
    <r>
      <rPr>
        <vertAlign val="superscript"/>
        <sz val="10"/>
        <color theme="1"/>
        <rFont val="Arial"/>
        <family val="2"/>
        <charset val="204"/>
      </rPr>
      <t>11</t>
    </r>
  </si>
  <si>
    <r>
      <t xml:space="preserve">(11) </t>
    </r>
    <r>
      <rPr>
        <i/>
        <sz val="10"/>
        <color theme="1"/>
        <rFont val="Arial"/>
        <family val="2"/>
        <charset val="204"/>
      </rPr>
      <t>К повтороному использованию воды относится: возврат очищенного конденсата, возврат воды из шламонакопителей, возврат очищенных замазученных стоков и продувочных вод, возврат 
      промывочных вод механическох филиьтров химической водоочистки</t>
    </r>
  </si>
  <si>
    <t>Противодействие коррупции</t>
  </si>
  <si>
    <t>Всего сотрудников в категории (не включая руководящих сотрудников)</t>
  </si>
  <si>
    <t>Код ОКВЭД</t>
  </si>
  <si>
    <r>
      <t xml:space="preserve">(10) </t>
    </r>
    <r>
      <rPr>
        <i/>
        <sz val="10"/>
        <color theme="1"/>
        <rFont val="Arial"/>
        <family val="2"/>
        <charset val="204"/>
      </rPr>
      <t>Включают в себя налог у источника, удерживаемый с доходов третьих лиц - нерезидентов, и налог на добавленную стоимость к уплате.</t>
    </r>
  </si>
  <si>
    <r>
      <t>Частота угрозы возникновения происшествия (NMFR)</t>
    </r>
    <r>
      <rPr>
        <b/>
        <vertAlign val="superscript"/>
        <sz val="10"/>
        <color theme="1"/>
        <rFont val="Arial"/>
        <family val="2"/>
        <charset val="204"/>
      </rPr>
      <t>1</t>
    </r>
  </si>
  <si>
    <r>
      <t>Число инцидентов, влекущих за собой потерю времени и коэффициент частоты этих инцидентов (LTIFR)</t>
    </r>
    <r>
      <rPr>
        <vertAlign val="superscript"/>
        <sz val="10"/>
        <color theme="1"/>
        <rFont val="Arial"/>
        <family val="2"/>
        <charset val="204"/>
      </rPr>
      <t>2, 3</t>
    </r>
  </si>
  <si>
    <t xml:space="preserve">(1) Продажи электроэнергии осуществляются только из баланса энергозатрат на производственные нужды. Энергопотребление на собственные нужды не подлежит последующим перепродажам. </t>
  </si>
  <si>
    <t>Экологические показатели</t>
  </si>
  <si>
    <t>Прямые выбросы парниковых газов (Область охвата 1)</t>
  </si>
  <si>
    <t xml:space="preserve">Косвенные выбросы парниковых газов (Область охвата 2) </t>
  </si>
  <si>
    <t xml:space="preserve">Прочие косвенные выбросы парниковых газов (Область охвата 3) </t>
  </si>
  <si>
    <t>Отходы, отведенные от утилизации (отходы, возвращенные в производство)</t>
  </si>
  <si>
    <r>
      <t>м</t>
    </r>
    <r>
      <rPr>
        <i/>
        <vertAlign val="superscript"/>
        <sz val="10"/>
        <color theme="1"/>
        <rFont val="Arial"/>
        <family val="2"/>
        <charset val="204"/>
        <scheme val="minor"/>
      </rPr>
      <t>3</t>
    </r>
    <r>
      <rPr>
        <i/>
        <sz val="10"/>
        <color theme="1"/>
        <rFont val="Arial"/>
        <family val="2"/>
        <charset val="204"/>
        <scheme val="minor"/>
      </rPr>
      <t>/кВтч</t>
    </r>
  </si>
  <si>
    <t>Социальные показатели</t>
  </si>
  <si>
    <t>Количество рабочих</t>
  </si>
  <si>
    <t>С разбивкой по возрасту</t>
  </si>
  <si>
    <t>С разбивкой по категориям</t>
  </si>
  <si>
    <r>
      <t>млн м</t>
    </r>
    <r>
      <rPr>
        <b/>
        <vertAlign val="superscript"/>
        <sz val="10"/>
        <color theme="1"/>
        <rFont val="Arial"/>
        <family val="2"/>
        <charset val="204"/>
        <scheme val="minor"/>
      </rPr>
      <t>3</t>
    </r>
  </si>
  <si>
    <t>Управленческие показатели</t>
  </si>
  <si>
    <t xml:space="preserve">Совет директоров, избранный 
в 2019 году </t>
  </si>
  <si>
    <t xml:space="preserve">Совет директоров, избранный 
в 2021 году </t>
  </si>
  <si>
    <r>
      <t>тонн СО</t>
    </r>
    <r>
      <rPr>
        <b/>
        <vertAlign val="subscript"/>
        <sz val="10"/>
        <color theme="1"/>
        <rFont val="Arial"/>
        <family val="2"/>
        <charset val="204"/>
        <scheme val="minor"/>
      </rPr>
      <t>2</t>
    </r>
    <r>
      <rPr>
        <b/>
        <sz val="10"/>
        <color theme="1"/>
        <rFont val="Arial"/>
        <family val="2"/>
        <charset val="204"/>
        <scheme val="minor"/>
      </rPr>
      <t>-экв./MВт·ч</t>
    </r>
  </si>
  <si>
    <t>Образование отходов в течение отчетного периода</t>
  </si>
  <si>
    <t>Обращение с отходами методами циклической экономики в течение отчетного периода</t>
  </si>
  <si>
    <t>Обращение с отходами без восстановления</t>
  </si>
  <si>
    <t>Наличие отходов на начало отчетного периода</t>
  </si>
  <si>
    <r>
      <t>Всего наличие отходов на конец периода</t>
    </r>
    <r>
      <rPr>
        <b/>
        <vertAlign val="superscript"/>
        <sz val="10"/>
        <color theme="1"/>
        <rFont val="Arial"/>
        <family val="2"/>
        <charset val="204"/>
        <scheme val="minor"/>
      </rPr>
      <t>1</t>
    </r>
  </si>
  <si>
    <t>ESG databook ПАО "ЭЛ5-Энерго"</t>
  </si>
  <si>
    <t xml:space="preserve">Экологические показатели </t>
  </si>
  <si>
    <t xml:space="preserve">Социальные показатели </t>
  </si>
  <si>
    <r>
      <t>Наличие отходов на начало отчетного периода</t>
    </r>
    <r>
      <rPr>
        <b/>
        <vertAlign val="superscript"/>
        <sz val="10"/>
        <color theme="1"/>
        <rFont val="Arial"/>
        <family val="2"/>
        <charset val="204"/>
        <scheme val="minor"/>
      </rPr>
      <t>1</t>
    </r>
  </si>
  <si>
    <t>Структура и многообразие персонала</t>
  </si>
  <si>
    <t>Социокультурное многообразие руководящих кадров и сотрудников</t>
  </si>
  <si>
    <t>Показатели социокультурного многообразия руководящих сотрудников</t>
  </si>
  <si>
    <t>Показатели социокультурного многообразия сотрудников</t>
  </si>
  <si>
    <t>Социокультурное многообразие Совета директоров</t>
  </si>
  <si>
    <t>Ключевые ESG-показатели</t>
  </si>
  <si>
    <t>Свердловская область/Рефтинская ГРЭС</t>
  </si>
  <si>
    <t>Свердловская область/Среднеуральская ГРЭС</t>
  </si>
  <si>
    <r>
      <rPr>
        <sz val="10"/>
        <rFont val="Arial"/>
        <family val="2"/>
        <charset val="204"/>
      </rPr>
      <t xml:space="preserve">(3) </t>
    </r>
    <r>
      <rPr>
        <i/>
        <sz val="10"/>
        <rFont val="Arial"/>
        <family val="2"/>
        <charset val="204"/>
      </rPr>
      <t>В "Прочие расходные материялы" входят: глинозем (алюминий сернокислый), полиакриламид, дробленый антрацит, концентрат 
    минеральный "Галит", коагулянт MF-18К, кислота лимонная, ингибитор солевых отложений Genesys LF, коагулянт "Бопак", флокулянт 
    "Праестол 675TR" и "Праестол 2500", флокулянт "Пьюрофлок", ингибитор ИОМС-1, реагент НАЛКО 5711, НАЛКО 7208, НАЛКО ВТ-3011 и 
    Налко TRAC110, гипохлорит кальция, кварц, анионит, катионит, противогололедный материал UOKSA актив универсал, алюминий 
    сульфат технический очищенный, 1 сорт ГОСТ 12966-85, сульфоуголь, коагулянт Гидроксохлорид алюминия, коагулянт Алюминий 
    оксихлорид, Реагент Джурбисофт 401 и 422, противогололёдный материал (БИОНОРД), бумага офисная.</t>
    </r>
  </si>
  <si>
    <r>
      <t xml:space="preserve">(3) </t>
    </r>
    <r>
      <rPr>
        <i/>
        <sz val="10"/>
        <color theme="1"/>
        <rFont val="Arial"/>
        <family val="2"/>
        <charset val="204"/>
      </rPr>
      <t>Корректировка данных в Отчете об Устойчивом Развитии 2022 касается раздела "Вода, предоставленная третьими лицами": объемы Центрального офиса удалены, так как у ПАО "ЭЛ5-Энерго" отсутствует прямой договор 
     поставки воды с Водоканалом, он заключен собственником здания БЦ "Павловский".</t>
    </r>
  </si>
  <si>
    <r>
      <rPr>
        <sz val="10"/>
        <color theme="1"/>
        <rFont val="Arial"/>
        <family val="2"/>
        <charset val="204"/>
        <scheme val="minor"/>
      </rPr>
      <t xml:space="preserve">(3) </t>
    </r>
    <r>
      <rPr>
        <i/>
        <sz val="10"/>
        <color theme="1"/>
        <rFont val="Arial"/>
        <family val="2"/>
        <charset val="204"/>
        <scheme val="minor"/>
      </rPr>
      <t>Расчет выбросов парниковых газов осуществляется в соответствии с GHG Protocol. Для расчета Компания выбрала консолидированный метод управления – все количественно определенные выбросы и/или удаленные ПГ в СО₂-экв.  с производственных объектов, которыми она управляет финансовым или операционным образом при установленных организационных границах.</t>
    </r>
  </si>
  <si>
    <t>Sustainability.russia@EL5-energo.ru</t>
  </si>
  <si>
    <r>
      <t>Коллективные договоры</t>
    </r>
    <r>
      <rPr>
        <b/>
        <vertAlign val="superscript"/>
        <sz val="12"/>
        <rFont val="Arial"/>
        <family val="2"/>
        <charset val="204"/>
        <scheme val="minor"/>
      </rPr>
      <t>2</t>
    </r>
  </si>
  <si>
    <r>
      <rPr>
        <sz val="10"/>
        <color theme="1"/>
        <rFont val="Arial"/>
        <family val="2"/>
        <charset val="204"/>
        <scheme val="minor"/>
      </rPr>
      <t>(2)</t>
    </r>
    <r>
      <rPr>
        <i/>
        <sz val="10"/>
        <color theme="1"/>
        <rFont val="Arial"/>
        <family val="2"/>
        <scheme val="minor"/>
      </rPr>
      <t xml:space="preserve"> Сотрудники дочерних обществ не охвачены коллективными договорами. 
     Данные за прошлые отчетные периоды изменены в связи с изменением в методологии расчета</t>
    </r>
  </si>
  <si>
    <r>
      <t>Свердловская область</t>
    </r>
    <r>
      <rPr>
        <b/>
        <vertAlign val="superscript"/>
        <sz val="10"/>
        <rFont val="Arial"/>
        <family val="2"/>
        <charset val="204"/>
        <scheme val="minor"/>
      </rPr>
      <t>2</t>
    </r>
  </si>
  <si>
    <t>(2) Данные о численности персонала по Свердловской области включают сотрудников Рефтинской ГРЭС в период 2018-2019 гг.</t>
  </si>
  <si>
    <t>2023</t>
  </si>
  <si>
    <t>Показатели социокультурного многообразия сотрудников (по данным на 31.12.2023 г.)</t>
  </si>
  <si>
    <t>(5) В 2019-2023 году в категорию Вода, предоставленная третьими лицами включена вода, поставляемая ЕМУП "Водоканал" из Волчихинского водохранилища</t>
  </si>
  <si>
    <r>
      <t>Вода, предоставленная третьими лицами</t>
    </r>
    <r>
      <rPr>
        <i/>
        <vertAlign val="superscript"/>
        <sz val="10"/>
        <color theme="1"/>
        <rFont val="Arial"/>
        <family val="2"/>
        <charset val="204"/>
      </rPr>
      <t>5</t>
    </r>
    <r>
      <rPr>
        <i/>
        <sz val="10"/>
        <color theme="1"/>
        <rFont val="Arial"/>
        <family val="2"/>
        <charset val="204"/>
      </rPr>
      <t>, в т.ч.:</t>
    </r>
  </si>
  <si>
    <r>
      <t>Прочие</t>
    </r>
    <r>
      <rPr>
        <i/>
        <vertAlign val="superscript"/>
        <sz val="9"/>
        <color theme="1"/>
        <rFont val="Arial"/>
        <family val="2"/>
        <charset val="204"/>
        <scheme val="minor"/>
      </rPr>
      <t>1,2</t>
    </r>
  </si>
  <si>
    <t xml:space="preserve">Водопользование </t>
  </si>
  <si>
    <t>Аккумуляторные батареи</t>
  </si>
  <si>
    <r>
      <t>2022</t>
    </r>
    <r>
      <rPr>
        <b/>
        <vertAlign val="superscript"/>
        <sz val="11"/>
        <color theme="1"/>
        <rFont val="Arial"/>
        <family val="2"/>
        <charset val="204"/>
        <scheme val="minor"/>
      </rPr>
      <t>1</t>
    </r>
  </si>
  <si>
    <r>
      <t>Общая численность сотрудников с разбивкой по договору о найме и региону (по данным на 31.12.2023 г.)</t>
    </r>
    <r>
      <rPr>
        <b/>
        <vertAlign val="superscript"/>
        <sz val="12"/>
        <rFont val="Arial"/>
        <family val="2"/>
        <charset val="204"/>
        <scheme val="minor"/>
      </rPr>
      <t>1</t>
    </r>
  </si>
  <si>
    <t>(1) Данные за 2022 год скорректированы ввиду уточненной Декларации о плате за НВОС за 2022 год.</t>
  </si>
  <si>
    <r>
      <t>Соотношение средней заработной платы к средней заработной плате в существенных регионах деятельности организации</t>
    </r>
    <r>
      <rPr>
        <vertAlign val="superscript"/>
        <sz val="10"/>
        <rFont val="Arial"/>
        <family val="2"/>
        <charset val="204"/>
      </rPr>
      <t>3</t>
    </r>
  </si>
  <si>
    <t>(5) В 2020-2022 гг. - ООО "Энел Рус Винд Кола"</t>
  </si>
  <si>
    <r>
      <t>ООО "Кольская ВЭС"</t>
    </r>
    <r>
      <rPr>
        <vertAlign val="superscript"/>
        <sz val="10"/>
        <color rgb="FF000000"/>
        <rFont val="Arial"/>
        <family val="2"/>
        <charset val="204"/>
      </rPr>
      <t>5</t>
    </r>
  </si>
  <si>
    <t>(8) Налог на прибыль организаций, уплаченный в 2023 году, превышает аналогичный показатель за 2022 год на 756 млн. руб. Это объясняется в основном тем, что у ПАО "ЭЛ5-Энерго" значительно увеличилась налоговая база по налогу на прибыль за каждый отчётный (налоговый) период 2023 года по сравнению с 2022 годом. Налог на прибыль организаций, уплаченный в 2023 году, больше текущего налога на прибыль организаций за 2023 год на  6%. Это объясняется в основном тем, что в группе ПАО "ЭЛ5-Энерго" отсутствовали значительные колебания в приросте налоговой базы по налогу на прибыль в течение 2023 года.</t>
  </si>
  <si>
    <r>
      <t xml:space="preserve">(9) </t>
    </r>
    <r>
      <rPr>
        <i/>
        <sz val="10"/>
        <color theme="1"/>
        <rFont val="Arial"/>
        <family val="2"/>
        <charset val="204"/>
      </rPr>
      <t>Включают в себя налог на имущество организаций, земельный налог, транспортный налог, невычитаемый НДС, водный налог, плату за негативное воздействие на окружающую среду, плату за пользование водными объектами.</t>
    </r>
  </si>
  <si>
    <t>-</t>
  </si>
  <si>
    <t xml:space="preserve">(4) Данные за 2022 год скорректированы в связи с перерасчетом </t>
  </si>
  <si>
    <r>
      <t>Суммарный объем потребления на собственные нужды</t>
    </r>
    <r>
      <rPr>
        <b/>
        <vertAlign val="superscript"/>
        <sz val="10"/>
        <color theme="1"/>
        <rFont val="Arial"/>
        <family val="2"/>
        <charset val="204"/>
      </rPr>
      <t>1,2,4</t>
    </r>
  </si>
  <si>
    <r>
      <t>Удельное энергопотребление на собственные нужды</t>
    </r>
    <r>
      <rPr>
        <b/>
        <vertAlign val="superscript"/>
        <sz val="10"/>
        <color theme="1"/>
        <rFont val="Arial"/>
        <family val="2"/>
        <charset val="204"/>
      </rPr>
      <t>5</t>
    </r>
  </si>
  <si>
    <t>(5)  Данные по удельному энергопотреблению на собственные нужды за период 2019-2022 были изменены в связи с изменением подхода</t>
  </si>
  <si>
    <t>(1) Общая численность сотрудников в разбивке по регионам представлена в территориальной привязке к регионам проживания сотрудников. Общую численность сотрудников в разбивке по производственным филиалам см. в Отчете об Устойчивом Развитии за 2023 г.</t>
  </si>
  <si>
    <t xml:space="preserve">Настоящий документ является источником консолидированной количественной информации о деятельности Компании в области устойчивого развития в динамике за пять лет.
Данные по Рефтинской ГРЭС сохраняются в исторических показателях ESG databook, относящихся к периоду владения компанией данным активом. </t>
  </si>
  <si>
    <t>Сайт Компании</t>
  </si>
  <si>
    <t>Доля сотрудников Компании, охваченных коллективным договором</t>
  </si>
  <si>
    <t>Доля сотрудников Компании, получающих регулярную обратную связь</t>
  </si>
  <si>
    <t>Экологические показатели Компании</t>
  </si>
  <si>
    <r>
      <rPr>
        <sz val="10"/>
        <color theme="1"/>
        <rFont val="Arial"/>
        <family val="2"/>
        <charset val="204"/>
      </rPr>
      <t>(1)</t>
    </r>
    <r>
      <rPr>
        <i/>
        <sz val="10"/>
        <color theme="1"/>
        <rFont val="Arial"/>
        <family val="2"/>
        <charset val="204"/>
      </rPr>
      <t xml:space="preserve"> ПАО "ЭЛ5-Энерго" - генерирующая Компания. Для производства электроэнергии и тепла напрямую мы не используем критические 
    материалы, у нас отсутствует риск ограничения их поставок. </t>
    </r>
  </si>
  <si>
    <t>(2) Энергия на охлаждение и энергия пара не используются в Компании.</t>
  </si>
  <si>
    <r>
      <t xml:space="preserve">(6) </t>
    </r>
    <r>
      <rPr>
        <i/>
        <sz val="10"/>
        <color theme="1"/>
        <rFont val="Arial"/>
        <family val="2"/>
        <charset val="204"/>
      </rPr>
      <t>Все производственные филиалы используют пресную воду. Повышение удельного потребления воды всего по Компании в 2020-2022 гг связано с выходом из периметра генерации Рефтинской ГРЭС с замкнутой системой водоснабжения, низким объемом водопотребления и высокими объемами отпуска электроэнергии.</t>
    </r>
  </si>
  <si>
    <t xml:space="preserve">(1) Предоставление данных на начало и конец отчетного периода обусловлено тем, что в Компании не все отходы, образованные в отчетном периоде, подлежат обращению немедленно (в том же отчетном периоде). Часть из них предварительно накапливается, создавая балансы на начало и конец отчетного периода, для последующего обращения. </t>
  </si>
  <si>
    <t>Социальные показатели Компании</t>
  </si>
  <si>
    <t>Общее количество аутстафферов в Компании</t>
  </si>
  <si>
    <r>
      <t xml:space="preserve">(1) </t>
    </r>
    <r>
      <rPr>
        <i/>
        <sz val="10"/>
        <color theme="1"/>
        <rFont val="Arial"/>
        <family val="2"/>
        <charset val="204"/>
      </rPr>
      <t xml:space="preserve">Среди работников, неявляющихся сотрудниками Компании, Компания сотрудничает с аутстафферами. Временное предоставление персонала
     (аутстаффинг) используется при наличии ограниченных по времени проектов и проектов, направленных на повышение эффективности и развитие
     бизнеса Компании. </t>
    </r>
  </si>
  <si>
    <t>Работники, которые не являются сотрудниками Компании</t>
  </si>
  <si>
    <t>Соотношение заработных плат внутри Компании</t>
  </si>
  <si>
    <t>Годовое вознаграждения самого высокооплачиваемого сотрудника Компании</t>
  </si>
  <si>
    <t>Прирост средне годового вознаграждения сотрудников Компании</t>
  </si>
  <si>
    <t>Соотношение совокупного годового вознаграждения самого высокооплачиваемого сотрудника Компании к среднему годовому вознаграждению остальных сотрудников</t>
  </si>
  <si>
    <t>Соотношение прироста совокупного годового вознаграждения самого высокооплачиваемого сотрудника Компании к приросту среднего годового вознаграждению остальных сотрудников</t>
  </si>
  <si>
    <t>Соотношение заработных плат в Компании и за ее пределами</t>
  </si>
  <si>
    <t>Сотрудники Компании</t>
  </si>
  <si>
    <t>Сотрудники, не являющихся непосредственно нанятыми Компанией, но чья работа и / или рабочее место контролируется организацией (например, подрядчики)</t>
  </si>
  <si>
    <t>Наименование Компании</t>
  </si>
  <si>
    <t>Отчет об устойчивом развитии за 2023 год</t>
  </si>
  <si>
    <t>Годовой отчет за 2023</t>
  </si>
  <si>
    <t xml:space="preserve">Коэффициент частоты инцидентов, влекущих за собой потерю времени (LTIFR) - комбинированный показатель </t>
  </si>
  <si>
    <r>
      <rPr>
        <sz val="10"/>
        <rFont val="Arial"/>
        <family val="2"/>
        <charset val="204"/>
      </rPr>
      <t xml:space="preserve">(8) </t>
    </r>
    <r>
      <rPr>
        <i/>
        <sz val="10"/>
        <rFont val="Arial"/>
        <family val="2"/>
        <charset val="204"/>
      </rPr>
      <t>Ежегодно Компания передает 15 870 000 м</t>
    </r>
    <r>
      <rPr>
        <i/>
        <vertAlign val="superscript"/>
        <sz val="10"/>
        <rFont val="Arial"/>
        <family val="2"/>
        <charset val="204"/>
      </rPr>
      <t>3</t>
    </r>
    <r>
      <rPr>
        <i/>
        <sz val="10"/>
        <rFont val="Arial"/>
        <family val="2"/>
        <charset val="204"/>
      </rPr>
      <t xml:space="preserve"> воды на использование сторонними организациями (рыбхозами)</t>
    </r>
  </si>
  <si>
    <r>
      <t xml:space="preserve">Индекс частоты травматизма (Ичт) </t>
    </r>
    <r>
      <rPr>
        <b/>
        <sz val="8"/>
        <color theme="1"/>
        <rFont val="Arial"/>
        <family val="2"/>
        <charset val="204"/>
      </rPr>
      <t>4, 5</t>
    </r>
  </si>
  <si>
    <t>Количество несчастных случаев</t>
  </si>
  <si>
    <t>Индекс частоты травматизма</t>
  </si>
  <si>
    <r>
      <rPr>
        <sz val="10"/>
        <color theme="1"/>
        <rFont val="Arial"/>
        <family val="2"/>
        <charset val="204"/>
      </rPr>
      <t xml:space="preserve">(4) </t>
    </r>
    <r>
      <rPr>
        <i/>
        <sz val="10"/>
        <color theme="1"/>
        <rFont val="Arial"/>
        <family val="2"/>
        <charset val="204"/>
      </rPr>
      <t>Расчет осуществлялся исходя из среднесписочной численности пероснала</t>
    </r>
  </si>
  <si>
    <r>
      <rPr>
        <sz val="10"/>
        <color theme="1"/>
        <rFont val="Arial"/>
        <family val="2"/>
        <charset val="204"/>
      </rPr>
      <t xml:space="preserve">(5) </t>
    </r>
    <r>
      <rPr>
        <i/>
        <sz val="10"/>
        <color theme="1"/>
        <rFont val="Arial"/>
        <family val="2"/>
        <charset val="204"/>
      </rPr>
      <t>Данный показатель для сотрдуников, не являющихся непосредственно нанятыми Компанией, но чья работа и / или рабочее место контролируется организацией (например, подрядчики) не расчитывается</t>
    </r>
  </si>
  <si>
    <r>
      <rPr>
        <sz val="9"/>
        <color theme="1"/>
        <rFont val="Arial"/>
        <family val="2"/>
        <charset val="204"/>
      </rPr>
      <t>(1) С</t>
    </r>
    <r>
      <rPr>
        <i/>
        <sz val="9"/>
        <color theme="1"/>
        <rFont val="Arial"/>
        <family val="2"/>
        <charset val="204"/>
      </rPr>
      <t xml:space="preserve"> учетом премий и надбавок</t>
    </r>
  </si>
  <si>
    <r>
      <t>Соотношение годового вознаграждения женщин и мужчин для каждой категории работников</t>
    </r>
    <r>
      <rPr>
        <vertAlign val="superscript"/>
        <sz val="10"/>
        <rFont val="Arial"/>
        <family val="2"/>
        <charset val="204"/>
      </rPr>
      <t>1,2,4</t>
    </r>
  </si>
  <si>
    <t>(4) Данные за 2022 год были изменены в связи с перерасчетом</t>
  </si>
  <si>
    <t>Полезный отпуск энергии</t>
  </si>
  <si>
    <t>Свердловская область (Рефтинская ГРЭС)</t>
  </si>
  <si>
    <t>Свердловская область (Среднеуральская ГРЭС)</t>
  </si>
  <si>
    <t xml:space="preserve">Совет директоров, избранный 
20 июня 2023 года </t>
  </si>
  <si>
    <r>
      <rPr>
        <sz val="10"/>
        <color theme="1"/>
        <rFont val="Arial"/>
        <family val="2"/>
        <charset val="204"/>
      </rPr>
      <t xml:space="preserve">(2) </t>
    </r>
    <r>
      <rPr>
        <i/>
        <sz val="10"/>
        <color theme="1"/>
        <rFont val="Arial"/>
        <family val="2"/>
        <charset val="204"/>
      </rPr>
      <t>Расчет осуществлялся исходя из 1 000 000 отработанных часов</t>
    </r>
  </si>
  <si>
    <t>Общая текучесть персонала</t>
  </si>
  <si>
    <t>млрд кВт•ч</t>
  </si>
  <si>
    <r>
      <t xml:space="preserve">(2) </t>
    </r>
    <r>
      <rPr>
        <i/>
        <sz val="10"/>
        <rFont val="Arial"/>
        <family val="2"/>
        <charset val="204"/>
      </rPr>
      <t>В регионах с дефицитом воды в Компании располагаются Азовская ВЭС (Ростовская область), Среднеуральская ГРЭС (Свердловская область). Невинномысская ГРЭС (Ставропольский край) входила в список регионов с дефицитом воды до 2023 года. Кроме того, Рефтинская ГРЭС, которая находилась в собственности Компании до 2019 года и учитывается в данных, также располагалась в регионе с дефицитом воды (Свердловская область).</t>
    </r>
  </si>
  <si>
    <r>
      <rPr>
        <sz val="10"/>
        <color theme="1"/>
        <rFont val="Arial"/>
        <family val="2"/>
        <charset val="204"/>
        <scheme val="minor"/>
      </rPr>
      <t xml:space="preserve">(1) </t>
    </r>
    <r>
      <rPr>
        <i/>
        <sz val="10"/>
        <color theme="1"/>
        <rFont val="Arial"/>
        <family val="2"/>
        <charset val="204"/>
        <scheme val="minor"/>
      </rPr>
      <t>Прочее:  бензапирен, серная кислота, метан, диЖелезо триоксид, марганец, натрий гидроксид, никель оксид, хром, азотная кислота, аммиак, соляная кислота, сажа, дигидросульфид, фтористые газообразные соединения, фториды плохорастворимые, бензол, диметилбензол, метилбензол, тетрахлорметан, этанол, пропан-2-он, этановая кислота,  смесь природных меркаптанов, масло минеральное нефтяное, углеводороды предельные С12-С19, эмульсол, пыль неорганическая, пыль образивная, зола углей</t>
    </r>
  </si>
  <si>
    <r>
      <rPr>
        <sz val="10"/>
        <rFont val="Arial"/>
        <family val="2"/>
        <charset val="204"/>
        <scheme val="minor"/>
      </rPr>
      <t>(2) Значения для категории "</t>
    </r>
    <r>
      <rPr>
        <i/>
        <sz val="10"/>
        <rFont val="Arial"/>
        <family val="2"/>
        <charset val="204"/>
        <scheme val="minor"/>
      </rPr>
      <t>Прочее" за 2020-2021 год были изменены в связи с перерасчетом</t>
    </r>
  </si>
  <si>
    <r>
      <rPr>
        <sz val="10"/>
        <rFont val="Arial"/>
        <family val="2"/>
        <charset val="204"/>
        <scheme val="minor"/>
      </rPr>
      <t>(1)</t>
    </r>
    <r>
      <rPr>
        <i/>
        <sz val="10"/>
        <rFont val="Arial"/>
        <family val="2"/>
        <charset val="204"/>
        <scheme val="minor"/>
      </rPr>
      <t xml:space="preserve"> Данные по выбросам парниковых газов за период 2019-2022 были изменены в связи с изменением подхода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</si>
</sst>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(* #,##0.00_);_(* \(#,##0.00\);_(* &quot;-&quot;??_);_(@_)"/>
    <numFmt numFmtId="165" formatCode="#,##0;\(#,##0\);\-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_-* #,##0.00\ _₽_-;\-* #,##0.00\ _₽_-;_-* &quot;-&quot;??\ _₽_-;_-@_-"/>
    <numFmt numFmtId="170" formatCode="0.00000%"/>
    <numFmt numFmtId="171" formatCode="0.0000"/>
    <numFmt numFmtId="172" formatCode="_(* #,##0.000_);_(* \(#,##0.000\);_(* &quot;-&quot;??_);_(@_)"/>
    <numFmt numFmtId="173" formatCode="#,##0_ ;\-#,##0\ "/>
    <numFmt numFmtId="174" formatCode="#,##0.00_ ;\-#,##0.00\ "/>
    <numFmt numFmtId="175" formatCode="0.0"/>
    <numFmt numFmtId="176" formatCode="#,##0.000"/>
  </numFmts>
  <fonts count="9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0"/>
      <color indexed="8"/>
      <name val="Arial"/>
      <family val="2"/>
    </font>
    <font>
      <b/>
      <sz val="10"/>
      <name val="Arial"/>
      <family val="2"/>
      <charset val="204"/>
      <scheme val="minor"/>
    </font>
    <font>
      <b/>
      <sz val="10"/>
      <color theme="1"/>
      <name val="Arial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name val="Arial"/>
      <family val="2"/>
    </font>
    <font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  <scheme val="minor"/>
    </font>
    <font>
      <sz val="8"/>
      <name val="Arial"/>
      <family val="2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charset val="204"/>
      <scheme val="minor"/>
    </font>
    <font>
      <b/>
      <vertAlign val="subscript"/>
      <sz val="10"/>
      <color theme="1"/>
      <name val="Arial"/>
      <family val="2"/>
      <charset val="204"/>
    </font>
    <font>
      <sz val="11"/>
      <color theme="1"/>
      <name val="Arial"/>
      <family val="2"/>
      <charset val="204"/>
      <scheme val="minor"/>
    </font>
    <font>
      <sz val="9"/>
      <name val="Verdana"/>
      <family val="2"/>
      <charset val="204"/>
    </font>
    <font>
      <b/>
      <sz val="10"/>
      <color theme="1"/>
      <name val="Arial"/>
      <family val="2"/>
      <scheme val="minor"/>
    </font>
    <font>
      <i/>
      <sz val="9"/>
      <name val="Arial"/>
      <family val="2"/>
      <charset val="204"/>
      <scheme val="minor"/>
    </font>
    <font>
      <sz val="10"/>
      <name val="Arial"/>
      <family val="2"/>
      <scheme val="minor"/>
    </font>
    <font>
      <sz val="10"/>
      <color theme="0"/>
      <name val="Arial"/>
      <family val="2"/>
      <charset val="204"/>
      <scheme val="minor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Arial"/>
      <family val="2"/>
      <scheme val="minor"/>
    </font>
    <font>
      <sz val="24"/>
      <name val="Arial"/>
      <family val="2"/>
    </font>
    <font>
      <sz val="14"/>
      <color indexed="25"/>
      <name val="Arial"/>
      <family val="2"/>
      <charset val="204"/>
    </font>
    <font>
      <sz val="11"/>
      <color theme="0"/>
      <name val="Arial"/>
      <family val="2"/>
    </font>
    <font>
      <sz val="11"/>
      <name val="Arial"/>
      <family val="2"/>
    </font>
    <font>
      <b/>
      <sz val="18"/>
      <color theme="1" tint="0.34998626667073579"/>
      <name val="Arial"/>
      <family val="2"/>
      <charset val="204"/>
      <scheme val="minor"/>
    </font>
    <font>
      <b/>
      <i/>
      <sz val="16"/>
      <color theme="1" tint="0.34998626667073579"/>
      <name val="Arial"/>
      <family val="2"/>
      <charset val="204"/>
      <scheme val="minor"/>
    </font>
    <font>
      <b/>
      <sz val="18"/>
      <color theme="2"/>
      <name val="Arial"/>
      <family val="2"/>
      <charset val="204"/>
    </font>
    <font>
      <b/>
      <i/>
      <sz val="8"/>
      <color theme="2"/>
      <name val="Arial"/>
      <family val="2"/>
      <charset val="204"/>
    </font>
    <font>
      <b/>
      <u/>
      <sz val="11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  <scheme val="minor"/>
    </font>
    <font>
      <b/>
      <sz val="12"/>
      <name val="Arial"/>
      <family val="2"/>
      <scheme val="minor"/>
    </font>
    <font>
      <i/>
      <sz val="10"/>
      <name val="Arial"/>
      <family val="2"/>
      <charset val="204"/>
      <scheme val="minor"/>
    </font>
    <font>
      <b/>
      <sz val="9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b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9"/>
      <color theme="1"/>
      <name val="Arial"/>
      <family val="2"/>
      <charset val="204"/>
    </font>
    <font>
      <i/>
      <sz val="10"/>
      <color theme="1"/>
      <name val="Calibri"/>
      <family val="2"/>
      <charset val="204"/>
    </font>
    <font>
      <i/>
      <vertAlign val="superscript"/>
      <sz val="9"/>
      <color theme="1"/>
      <name val="Arial"/>
      <family val="2"/>
      <charset val="204"/>
      <scheme val="minor"/>
    </font>
    <font>
      <i/>
      <sz val="11"/>
      <color theme="1"/>
      <name val="Arial"/>
      <family val="2"/>
      <charset val="204"/>
      <scheme val="minor"/>
    </font>
    <font>
      <b/>
      <vertAlign val="superscript"/>
      <sz val="10"/>
      <color theme="1"/>
      <name val="Arial"/>
      <family val="2"/>
      <charset val="204"/>
      <scheme val="minor"/>
    </font>
    <font>
      <b/>
      <vertAlign val="subscript"/>
      <sz val="10"/>
      <color theme="1"/>
      <name val="Arial"/>
      <family val="2"/>
      <charset val="204"/>
      <scheme val="minor"/>
    </font>
    <font>
      <b/>
      <vertAlign val="superscript"/>
      <sz val="12"/>
      <name val="Arial"/>
      <family val="2"/>
      <charset val="204"/>
    </font>
    <font>
      <i/>
      <vertAlign val="superscript"/>
      <sz val="10"/>
      <color theme="1"/>
      <name val="Calibri"/>
      <family val="2"/>
      <charset val="204"/>
    </font>
    <font>
      <i/>
      <sz val="11"/>
      <color theme="10"/>
      <name val="Arial"/>
      <family val="2"/>
      <charset val="204"/>
      <scheme val="minor"/>
    </font>
    <font>
      <b/>
      <sz val="18"/>
      <color theme="1" tint="0.34998626667073579"/>
      <name val="Arial"/>
      <family val="2"/>
      <charset val="204"/>
    </font>
    <font>
      <b/>
      <sz val="11"/>
      <name val="Arial"/>
      <family val="2"/>
      <charset val="204"/>
      <scheme val="minor"/>
    </font>
    <font>
      <i/>
      <vertAlign val="superscript"/>
      <sz val="10"/>
      <color theme="1"/>
      <name val="Arial"/>
      <family val="2"/>
      <charset val="204"/>
      <scheme val="minor"/>
    </font>
    <font>
      <b/>
      <sz val="16"/>
      <color theme="1" tint="0.34998626667073579"/>
      <name val="Arial"/>
      <family val="2"/>
      <charset val="204"/>
    </font>
    <font>
      <b/>
      <sz val="20"/>
      <color theme="1" tint="0.34998626667073579"/>
      <name val="Arial"/>
      <family val="2"/>
      <charset val="204"/>
    </font>
    <font>
      <i/>
      <sz val="11"/>
      <color theme="1"/>
      <name val="Arial"/>
      <family val="2"/>
      <scheme val="minor"/>
    </font>
    <font>
      <i/>
      <sz val="11"/>
      <color theme="10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i/>
      <sz val="10"/>
      <color theme="10"/>
      <name val="Arial"/>
      <family val="2"/>
      <charset val="204"/>
      <scheme val="minor"/>
    </font>
    <font>
      <i/>
      <sz val="11"/>
      <name val="Arial"/>
      <family val="2"/>
      <charset val="204"/>
    </font>
    <font>
      <i/>
      <u/>
      <sz val="10"/>
      <color theme="1"/>
      <name val="Arial"/>
      <family val="2"/>
      <charset val="204"/>
      <scheme val="minor"/>
    </font>
    <font>
      <b/>
      <sz val="12"/>
      <color theme="1"/>
      <name val="Arial"/>
      <family val="2"/>
      <scheme val="minor"/>
    </font>
    <font>
      <b/>
      <vertAlign val="superscript"/>
      <sz val="10"/>
      <name val="Arial"/>
      <family val="2"/>
      <charset val="204"/>
      <scheme val="minor"/>
    </font>
    <font>
      <b/>
      <vertAlign val="superscript"/>
      <sz val="12"/>
      <name val="Arial"/>
      <family val="2"/>
      <charset val="204"/>
      <scheme val="minor"/>
    </font>
    <font>
      <b/>
      <sz val="16"/>
      <name val="Arial"/>
      <family val="2"/>
      <charset val="204"/>
    </font>
    <font>
      <b/>
      <vertAlign val="superscript"/>
      <sz val="11"/>
      <color theme="1"/>
      <name val="Arial"/>
      <family val="2"/>
      <charset val="204"/>
      <scheme val="minor"/>
    </font>
    <font>
      <i/>
      <vertAlign val="superscript"/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2" borderId="1"/>
    <xf numFmtId="0" fontId="20" fillId="0" borderId="0"/>
    <xf numFmtId="169" fontId="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" fillId="0" borderId="0"/>
    <xf numFmtId="0" fontId="41" fillId="0" borderId="0" applyNumberFormat="0" applyFill="0" applyBorder="0" applyAlignment="0" applyProtection="0"/>
    <xf numFmtId="0" fontId="7" fillId="0" borderId="0"/>
    <xf numFmtId="0" fontId="43" fillId="0" borderId="0"/>
    <xf numFmtId="0" fontId="1" fillId="0" borderId="0"/>
  </cellStyleXfs>
  <cellXfs count="813">
    <xf numFmtId="0" fontId="0" fillId="0" borderId="0" xfId="0"/>
    <xf numFmtId="0" fontId="4" fillId="0" borderId="0" xfId="0" applyFont="1"/>
    <xf numFmtId="0" fontId="4" fillId="0" borderId="0" xfId="0" applyFont="1" applyFill="1"/>
    <xf numFmtId="165" fontId="7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 indent="2"/>
    </xf>
    <xf numFmtId="9" fontId="7" fillId="0" borderId="0" xfId="2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center"/>
    </xf>
    <xf numFmtId="0" fontId="4" fillId="0" borderId="0" xfId="0" applyFont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66" fontId="14" fillId="0" borderId="0" xfId="1" applyNumberFormat="1" applyFont="1" applyFill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 indent="2"/>
    </xf>
    <xf numFmtId="166" fontId="14" fillId="0" borderId="0" xfId="1" applyNumberFormat="1" applyFont="1" applyFill="1" applyAlignment="1">
      <alignment horizontal="right"/>
    </xf>
    <xf numFmtId="167" fontId="14" fillId="0" borderId="0" xfId="1" applyNumberFormat="1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165" fontId="4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166" fontId="14" fillId="0" borderId="0" xfId="1" applyNumberFormat="1" applyFont="1" applyFill="1" applyAlignment="1">
      <alignment horizontal="center" vertical="top"/>
    </xf>
    <xf numFmtId="166" fontId="7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14" fillId="0" borderId="0" xfId="1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9" fontId="7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/>
    <xf numFmtId="0" fontId="6" fillId="3" borderId="6" xfId="0" applyFont="1" applyFill="1" applyBorder="1"/>
    <xf numFmtId="0" fontId="6" fillId="3" borderId="0" xfId="0" applyFont="1" applyFill="1"/>
    <xf numFmtId="0" fontId="19" fillId="4" borderId="3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vertical="top" wrapText="1"/>
    </xf>
    <xf numFmtId="0" fontId="19" fillId="0" borderId="0" xfId="0" applyFont="1"/>
    <xf numFmtId="4" fontId="19" fillId="0" borderId="0" xfId="4" applyNumberFormat="1" applyFont="1" applyAlignment="1">
      <alignment horizontal="right" vertical="center"/>
    </xf>
    <xf numFmtId="4" fontId="19" fillId="0" borderId="0" xfId="4" applyNumberFormat="1" applyFont="1" applyAlignment="1">
      <alignment horizontal="left" vertical="center"/>
    </xf>
    <xf numFmtId="0" fontId="6" fillId="4" borderId="3" xfId="0" applyFont="1" applyFill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3" xfId="0" applyFont="1" applyBorder="1" applyAlignment="1">
      <alignment vertical="top" wrapText="1"/>
    </xf>
    <xf numFmtId="4" fontId="19" fillId="0" borderId="0" xfId="4" applyNumberFormat="1" applyFont="1" applyAlignment="1">
      <alignment horizontal="right" vertical="top"/>
    </xf>
    <xf numFmtId="0" fontId="6" fillId="0" borderId="0" xfId="0" applyFont="1" applyBorder="1" applyAlignment="1">
      <alignment vertical="top" wrapText="1"/>
    </xf>
    <xf numFmtId="49" fontId="11" fillId="3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0" fillId="0" borderId="0" xfId="0" applyBorder="1"/>
    <xf numFmtId="49" fontId="7" fillId="3" borderId="3" xfId="0" applyNumberFormat="1" applyFont="1" applyFill="1" applyBorder="1" applyAlignment="1">
      <alignment horizontal="left" vertical="top" wrapText="1"/>
    </xf>
    <xf numFmtId="0" fontId="6" fillId="0" borderId="17" xfId="0" applyFont="1" applyBorder="1"/>
    <xf numFmtId="0" fontId="11" fillId="4" borderId="3" xfId="0" applyFont="1" applyFill="1" applyBorder="1" applyAlignment="1">
      <alignment horizontal="center" vertical="top" wrapText="1"/>
    </xf>
    <xf numFmtId="0" fontId="19" fillId="0" borderId="17" xfId="0" applyFont="1" applyBorder="1"/>
    <xf numFmtId="0" fontId="19" fillId="0" borderId="3" xfId="0" applyFont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28" fillId="0" borderId="0" xfId="4" applyNumberFormat="1" applyFont="1" applyBorder="1" applyAlignment="1">
      <alignment horizontal="left" vertical="center" wrapText="1"/>
    </xf>
    <xf numFmtId="0" fontId="18" fillId="0" borderId="8" xfId="0" applyFont="1" applyBorder="1" applyAlignment="1">
      <alignment wrapText="1"/>
    </xf>
    <xf numFmtId="0" fontId="0" fillId="0" borderId="0" xfId="0" applyFill="1"/>
    <xf numFmtId="0" fontId="19" fillId="0" borderId="3" xfId="0" applyFont="1" applyBorder="1" applyAlignment="1">
      <alignment wrapText="1"/>
    </xf>
    <xf numFmtId="0" fontId="19" fillId="4" borderId="3" xfId="0" applyFont="1" applyFill="1" applyBorder="1" applyAlignment="1">
      <alignment horizontal="center" vertical="center"/>
    </xf>
    <xf numFmtId="0" fontId="30" fillId="0" borderId="0" xfId="0" applyFont="1"/>
    <xf numFmtId="0" fontId="33" fillId="0" borderId="0" xfId="6"/>
    <xf numFmtId="49" fontId="7" fillId="3" borderId="0" xfId="0" applyNumberFormat="1" applyFont="1" applyFill="1" applyBorder="1" applyAlignment="1">
      <alignment horizontal="center" vertical="top" wrapText="1"/>
    </xf>
    <xf numFmtId="0" fontId="11" fillId="4" borderId="3" xfId="6" applyFont="1" applyFill="1" applyBorder="1" applyAlignment="1">
      <alignment horizontal="center" vertical="center" wrapText="1"/>
    </xf>
    <xf numFmtId="0" fontId="33" fillId="0" borderId="0" xfId="6" applyAlignment="1">
      <alignment horizontal="center" vertical="center"/>
    </xf>
    <xf numFmtId="164" fontId="31" fillId="0" borderId="0" xfId="1" applyFont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4" fillId="0" borderId="6" xfId="0" applyFont="1" applyBorder="1"/>
    <xf numFmtId="49" fontId="7" fillId="3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vertical="top" wrapText="1"/>
    </xf>
    <xf numFmtId="0" fontId="21" fillId="0" borderId="0" xfId="0" applyFont="1"/>
    <xf numFmtId="0" fontId="19" fillId="4" borderId="3" xfId="0" applyFont="1" applyFill="1" applyBorder="1" applyAlignment="1">
      <alignment horizontal="center" vertical="center" wrapText="1"/>
    </xf>
    <xf numFmtId="0" fontId="22" fillId="0" borderId="0" xfId="0" applyFont="1"/>
    <xf numFmtId="0" fontId="11" fillId="4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7" fillId="4" borderId="3" xfId="0" applyFont="1" applyFill="1" applyBorder="1" applyAlignment="1">
      <alignment horizontal="center" vertical="center"/>
    </xf>
    <xf numFmtId="0" fontId="36" fillId="0" borderId="3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164" fontId="6" fillId="0" borderId="0" xfId="1" applyFont="1" applyFill="1" applyBorder="1" applyAlignment="1">
      <alignment horizontal="center" vertical="top"/>
    </xf>
    <xf numFmtId="164" fontId="7" fillId="0" borderId="0" xfId="1" applyFont="1" applyFill="1" applyBorder="1" applyAlignment="1">
      <alignment horizontal="center" vertical="top"/>
    </xf>
    <xf numFmtId="0" fontId="37" fillId="0" borderId="3" xfId="0" applyFont="1" applyBorder="1"/>
    <xf numFmtId="0" fontId="33" fillId="0" borderId="0" xfId="0" applyFont="1"/>
    <xf numFmtId="0" fontId="24" fillId="0" borderId="0" xfId="0" applyFont="1"/>
    <xf numFmtId="0" fontId="6" fillId="3" borderId="0" xfId="0" applyFont="1" applyFill="1" applyBorder="1"/>
    <xf numFmtId="16" fontId="6" fillId="0" borderId="0" xfId="0" quotePrefix="1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35" fillId="4" borderId="3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top" wrapText="1"/>
    </xf>
    <xf numFmtId="0" fontId="14" fillId="3" borderId="6" xfId="0" applyFont="1" applyFill="1" applyBorder="1"/>
    <xf numFmtId="0" fontId="14" fillId="3" borderId="0" xfId="0" applyFont="1" applyFill="1"/>
    <xf numFmtId="0" fontId="14" fillId="0" borderId="0" xfId="0" applyFont="1"/>
    <xf numFmtId="0" fontId="6" fillId="4" borderId="3" xfId="0" applyFont="1" applyFill="1" applyBorder="1" applyAlignment="1"/>
    <xf numFmtId="0" fontId="33" fillId="0" borderId="0" xfId="0" applyFont="1" applyBorder="1"/>
    <xf numFmtId="49" fontId="6" fillId="3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vertical="top" wrapText="1"/>
    </xf>
    <xf numFmtId="9" fontId="7" fillId="0" borderId="0" xfId="0" applyNumberFormat="1" applyFont="1" applyFill="1" applyBorder="1" applyAlignment="1">
      <alignment horizontal="center" vertical="center"/>
    </xf>
    <xf numFmtId="168" fontId="6" fillId="3" borderId="0" xfId="2" applyNumberFormat="1" applyFont="1" applyFill="1" applyBorder="1" applyAlignment="1">
      <alignment horizontal="center" vertical="top" wrapText="1"/>
    </xf>
    <xf numFmtId="0" fontId="39" fillId="0" borderId="0" xfId="0" applyFont="1"/>
    <xf numFmtId="0" fontId="6" fillId="0" borderId="3" xfId="0" applyFont="1" applyBorder="1" applyAlignment="1">
      <alignment vertical="top" wrapText="1"/>
    </xf>
    <xf numFmtId="0" fontId="4" fillId="3" borderId="0" xfId="6" applyFont="1" applyFill="1"/>
    <xf numFmtId="0" fontId="40" fillId="3" borderId="0" xfId="6" applyFont="1" applyFill="1" applyBorder="1" applyAlignment="1">
      <alignment horizontal="center" vertical="center"/>
    </xf>
    <xf numFmtId="0" fontId="40" fillId="3" borderId="0" xfId="6" applyFont="1" applyFill="1" applyBorder="1" applyAlignment="1">
      <alignment vertical="center"/>
    </xf>
    <xf numFmtId="0" fontId="4" fillId="3" borderId="0" xfId="6" applyFont="1" applyFill="1" applyBorder="1"/>
    <xf numFmtId="0" fontId="48" fillId="3" borderId="0" xfId="6" applyFont="1" applyFill="1" applyBorder="1" applyAlignment="1">
      <alignment vertical="top"/>
    </xf>
    <xf numFmtId="0" fontId="7" fillId="3" borderId="21" xfId="11" applyFill="1" applyBorder="1"/>
    <xf numFmtId="0" fontId="49" fillId="3" borderId="0" xfId="6" applyFont="1" applyFill="1" applyBorder="1" applyAlignment="1">
      <alignment vertical="top"/>
    </xf>
    <xf numFmtId="0" fontId="7" fillId="3" borderId="22" xfId="11" applyFill="1" applyBorder="1"/>
    <xf numFmtId="0" fontId="7" fillId="3" borderId="23" xfId="11" applyFill="1" applyBorder="1"/>
    <xf numFmtId="0" fontId="7" fillId="3" borderId="24" xfId="11" applyFill="1" applyBorder="1"/>
    <xf numFmtId="0" fontId="7" fillId="3" borderId="25" xfId="11" applyFill="1" applyBorder="1"/>
    <xf numFmtId="0" fontId="7" fillId="3" borderId="26" xfId="11" applyFill="1" applyBorder="1"/>
    <xf numFmtId="0" fontId="42" fillId="3" borderId="25" xfId="6" applyFont="1" applyFill="1" applyBorder="1" applyAlignment="1">
      <alignment horizontal="left"/>
    </xf>
    <xf numFmtId="0" fontId="7" fillId="3" borderId="27" xfId="11" applyFill="1" applyBorder="1"/>
    <xf numFmtId="0" fontId="7" fillId="3" borderId="28" xfId="11" applyFill="1" applyBorder="1"/>
    <xf numFmtId="49" fontId="7" fillId="3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49" fontId="34" fillId="0" borderId="0" xfId="0" applyNumberFormat="1" applyFont="1" applyAlignment="1">
      <alignment horizontal="center" vertical="top" wrapText="1"/>
    </xf>
    <xf numFmtId="0" fontId="0" fillId="0" borderId="25" xfId="0" applyBorder="1"/>
    <xf numFmtId="0" fontId="0" fillId="0" borderId="26" xfId="0" applyBorder="1"/>
    <xf numFmtId="0" fontId="0" fillId="0" borderId="21" xfId="0" applyBorder="1"/>
    <xf numFmtId="0" fontId="0" fillId="0" borderId="28" xfId="0" applyBorder="1"/>
    <xf numFmtId="0" fontId="46" fillId="3" borderId="0" xfId="11" applyFont="1" applyFill="1" applyBorder="1" applyAlignment="1"/>
    <xf numFmtId="4" fontId="19" fillId="0" borderId="0" xfId="4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 wrapText="1"/>
    </xf>
    <xf numFmtId="49" fontId="24" fillId="4" borderId="3" xfId="6" applyNumberFormat="1" applyFont="1" applyFill="1" applyBorder="1" applyAlignment="1">
      <alignment horizontal="center" vertical="center"/>
    </xf>
    <xf numFmtId="0" fontId="24" fillId="4" borderId="3" xfId="6" applyFont="1" applyFill="1" applyBorder="1" applyAlignment="1">
      <alignment horizontal="center" vertical="center"/>
    </xf>
    <xf numFmtId="49" fontId="24" fillId="4" borderId="3" xfId="6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top" wrapText="1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top" wrapText="1"/>
    </xf>
    <xf numFmtId="0" fontId="30" fillId="3" borderId="0" xfId="0" applyFont="1" applyFill="1" applyBorder="1"/>
    <xf numFmtId="0" fontId="19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4" fontId="19" fillId="3" borderId="0" xfId="4" applyNumberFormat="1" applyFont="1" applyFill="1" applyAlignment="1">
      <alignment horizontal="right" vertical="center"/>
    </xf>
    <xf numFmtId="0" fontId="0" fillId="3" borderId="0" xfId="0" applyFill="1"/>
    <xf numFmtId="171" fontId="6" fillId="0" borderId="0" xfId="0" applyNumberFormat="1" applyFont="1"/>
    <xf numFmtId="164" fontId="6" fillId="0" borderId="0" xfId="0" applyNumberFormat="1" applyFont="1"/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0" fontId="52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39" fillId="3" borderId="0" xfId="0" applyFont="1" applyFill="1"/>
    <xf numFmtId="0" fontId="6" fillId="3" borderId="0" xfId="0" applyFont="1" applyFill="1" applyAlignment="1">
      <alignment vertical="top" wrapText="1"/>
    </xf>
    <xf numFmtId="0" fontId="39" fillId="3" borderId="0" xfId="0" applyFont="1" applyFill="1" applyAlignment="1">
      <alignment vertical="top"/>
    </xf>
    <xf numFmtId="0" fontId="39" fillId="3" borderId="0" xfId="0" applyFont="1" applyFill="1" applyAlignment="1">
      <alignment horizontal="center" vertical="center" wrapText="1"/>
    </xf>
    <xf numFmtId="0" fontId="39" fillId="3" borderId="0" xfId="0" applyFont="1" applyFill="1" applyAlignment="1">
      <alignment vertical="top" wrapText="1"/>
    </xf>
    <xf numFmtId="0" fontId="19" fillId="4" borderId="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67" fontId="14" fillId="3" borderId="0" xfId="1" applyNumberFormat="1" applyFont="1" applyFill="1" applyBorder="1" applyAlignment="1">
      <alignment horizontal="left" vertical="top"/>
    </xf>
    <xf numFmtId="166" fontId="14" fillId="3" borderId="0" xfId="1" applyNumberFormat="1" applyFont="1" applyFill="1" applyAlignment="1">
      <alignment horizontal="center" vertical="top"/>
    </xf>
    <xf numFmtId="164" fontId="14" fillId="3" borderId="0" xfId="1" applyNumberFormat="1" applyFont="1" applyFill="1" applyBorder="1" applyAlignment="1">
      <alignment horizontal="center" vertical="top"/>
    </xf>
    <xf numFmtId="166" fontId="7" fillId="3" borderId="0" xfId="0" applyNumberFormat="1" applyFont="1" applyFill="1" applyAlignment="1">
      <alignment horizontal="center" vertical="center"/>
    </xf>
    <xf numFmtId="166" fontId="7" fillId="3" borderId="0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top" wrapText="1"/>
    </xf>
    <xf numFmtId="164" fontId="29" fillId="3" borderId="0" xfId="0" applyNumberFormat="1" applyFont="1" applyFill="1" applyBorder="1" applyAlignment="1">
      <alignment horizontal="center" vertical="top" wrapText="1"/>
    </xf>
    <xf numFmtId="166" fontId="14" fillId="3" borderId="0" xfId="1" applyNumberFormat="1" applyFont="1" applyFill="1" applyBorder="1" applyAlignment="1">
      <alignment horizontal="center" vertical="top"/>
    </xf>
    <xf numFmtId="166" fontId="14" fillId="3" borderId="0" xfId="1" applyNumberFormat="1" applyFont="1" applyFill="1" applyAlignment="1">
      <alignment horizontal="center"/>
    </xf>
    <xf numFmtId="166" fontId="14" fillId="3" borderId="0" xfId="1" applyNumberFormat="1" applyFont="1" applyFill="1" applyBorder="1" applyAlignment="1">
      <alignment horizontal="center"/>
    </xf>
    <xf numFmtId="0" fontId="4" fillId="3" borderId="0" xfId="0" applyFont="1" applyFill="1" applyBorder="1"/>
    <xf numFmtId="2" fontId="15" fillId="3" borderId="0" xfId="0" applyNumberFormat="1" applyFont="1" applyFill="1" applyBorder="1" applyAlignment="1">
      <alignment horizontal="center" vertical="top" wrapText="1"/>
    </xf>
    <xf numFmtId="9" fontId="7" fillId="3" borderId="0" xfId="0" applyNumberFormat="1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 vertical="center" wrapText="1"/>
    </xf>
    <xf numFmtId="9" fontId="7" fillId="3" borderId="0" xfId="2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/>
    </xf>
    <xf numFmtId="0" fontId="6" fillId="4" borderId="3" xfId="0" applyFont="1" applyFill="1" applyBorder="1"/>
    <xf numFmtId="0" fontId="19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vertical="top" wrapText="1"/>
    </xf>
    <xf numFmtId="9" fontId="19" fillId="3" borderId="0" xfId="2" applyFont="1" applyFill="1" applyBorder="1" applyAlignment="1">
      <alignment vertical="top" wrapText="1"/>
    </xf>
    <xf numFmtId="0" fontId="39" fillId="3" borderId="0" xfId="0" applyFont="1" applyFill="1" applyBorder="1" applyAlignment="1">
      <alignment vertical="top"/>
    </xf>
    <xf numFmtId="0" fontId="39" fillId="3" borderId="0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19" fillId="3" borderId="0" xfId="0" applyFont="1" applyFill="1" applyBorder="1"/>
    <xf numFmtId="0" fontId="19" fillId="4" borderId="3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9" fillId="0" borderId="3" xfId="0" applyFont="1" applyBorder="1" applyAlignment="1">
      <alignment horizontal="left" vertical="top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7" fillId="0" borderId="3" xfId="0" applyFont="1" applyBorder="1"/>
    <xf numFmtId="0" fontId="17" fillId="0" borderId="3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36" fillId="5" borderId="3" xfId="0" applyFont="1" applyFill="1" applyBorder="1" applyAlignment="1">
      <alignment horizontal="right" wrapText="1"/>
    </xf>
    <xf numFmtId="0" fontId="31" fillId="5" borderId="3" xfId="0" applyFont="1" applyFill="1" applyBorder="1" applyAlignment="1">
      <alignment horizontal="right" wrapText="1"/>
    </xf>
    <xf numFmtId="0" fontId="56" fillId="0" borderId="0" xfId="0" applyFont="1" applyAlignment="1">
      <alignment horizontal="left"/>
    </xf>
    <xf numFmtId="0" fontId="56" fillId="4" borderId="3" xfId="4" applyFont="1" applyFill="1" applyBorder="1" applyAlignment="1" applyProtection="1">
      <alignment horizontal="center" vertical="center" wrapText="1"/>
      <protection locked="0"/>
    </xf>
    <xf numFmtId="0" fontId="56" fillId="0" borderId="3" xfId="0" applyFont="1" applyBorder="1" applyAlignment="1">
      <alignment vertical="center" wrapText="1"/>
    </xf>
    <xf numFmtId="0" fontId="56" fillId="0" borderId="3" xfId="0" applyFont="1" applyBorder="1" applyAlignment="1">
      <alignment horizontal="center" vertical="center"/>
    </xf>
    <xf numFmtId="3" fontId="56" fillId="0" borderId="3" xfId="0" applyNumberFormat="1" applyFont="1" applyBorder="1" applyAlignment="1">
      <alignment horizontal="center" vertical="center"/>
    </xf>
    <xf numFmtId="0" fontId="57" fillId="5" borderId="3" xfId="0" applyFont="1" applyFill="1" applyBorder="1" applyAlignment="1">
      <alignment horizontal="right" vertical="center" wrapText="1"/>
    </xf>
    <xf numFmtId="0" fontId="57" fillId="5" borderId="3" xfId="0" applyFont="1" applyFill="1" applyBorder="1" applyAlignment="1">
      <alignment horizontal="center" vertical="center" wrapText="1"/>
    </xf>
    <xf numFmtId="3" fontId="57" fillId="5" borderId="3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right" wrapText="1"/>
    </xf>
    <xf numFmtId="0" fontId="30" fillId="0" borderId="0" xfId="0" applyFont="1" applyAlignment="1">
      <alignment wrapText="1"/>
    </xf>
    <xf numFmtId="0" fontId="56" fillId="0" borderId="0" xfId="0" applyFont="1" applyAlignment="1"/>
    <xf numFmtId="0" fontId="59" fillId="0" borderId="0" xfId="0" applyFont="1"/>
    <xf numFmtId="0" fontId="60" fillId="4" borderId="3" xfId="0" applyFont="1" applyFill="1" applyBorder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35" fillId="0" borderId="3" xfId="0" applyFont="1" applyBorder="1" applyAlignment="1">
      <alignment horizontal="center" vertical="center"/>
    </xf>
    <xf numFmtId="3" fontId="35" fillId="0" borderId="3" xfId="0" applyNumberFormat="1" applyFont="1" applyBorder="1" applyAlignment="1">
      <alignment horizontal="center" vertical="center"/>
    </xf>
    <xf numFmtId="0" fontId="61" fillId="5" borderId="3" xfId="0" applyFont="1" applyFill="1" applyBorder="1" applyAlignment="1">
      <alignment horizontal="right" vertical="center" wrapText="1"/>
    </xf>
    <xf numFmtId="0" fontId="61" fillId="5" borderId="3" xfId="0" applyFont="1" applyFill="1" applyBorder="1" applyAlignment="1">
      <alignment horizontal="center" vertical="center" wrapText="1"/>
    </xf>
    <xf numFmtId="3" fontId="61" fillId="5" borderId="3" xfId="0" applyNumberFormat="1" applyFont="1" applyFill="1" applyBorder="1" applyAlignment="1">
      <alignment horizontal="center" vertical="center" wrapText="1"/>
    </xf>
    <xf numFmtId="0" fontId="61" fillId="5" borderId="3" xfId="0" applyFont="1" applyFill="1" applyBorder="1" applyAlignment="1">
      <alignment horizontal="right" wrapText="1"/>
    </xf>
    <xf numFmtId="0" fontId="61" fillId="5" borderId="3" xfId="0" applyFont="1" applyFill="1" applyBorder="1" applyAlignment="1">
      <alignment horizontal="center" wrapText="1"/>
    </xf>
    <xf numFmtId="0" fontId="61" fillId="0" borderId="0" xfId="0" applyFont="1" applyBorder="1" applyAlignment="1">
      <alignment horizontal="right" wrapText="1"/>
    </xf>
    <xf numFmtId="0" fontId="35" fillId="0" borderId="3" xfId="0" applyFont="1" applyFill="1" applyBorder="1" applyAlignment="1">
      <alignment wrapText="1"/>
    </xf>
    <xf numFmtId="0" fontId="35" fillId="0" borderId="3" xfId="0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 vertical="top" wrapText="1"/>
    </xf>
    <xf numFmtId="0" fontId="35" fillId="0" borderId="0" xfId="0" applyFont="1"/>
    <xf numFmtId="0" fontId="60" fillId="0" borderId="0" xfId="0" applyFont="1"/>
    <xf numFmtId="0" fontId="60" fillId="4" borderId="3" xfId="0" applyFont="1" applyFill="1" applyBorder="1" applyAlignment="1">
      <alignment horizontal="center" vertical="top" wrapText="1"/>
    </xf>
    <xf numFmtId="0" fontId="35" fillId="0" borderId="3" xfId="0" applyFont="1" applyBorder="1" applyAlignment="1">
      <alignment horizontal="left" vertical="center" wrapText="1"/>
    </xf>
    <xf numFmtId="0" fontId="58" fillId="4" borderId="3" xfId="0" applyFont="1" applyFill="1" applyBorder="1" applyAlignment="1">
      <alignment horizontal="center" vertical="top" wrapText="1"/>
    </xf>
    <xf numFmtId="0" fontId="35" fillId="0" borderId="3" xfId="0" applyFont="1" applyBorder="1" applyAlignment="1">
      <alignment wrapText="1"/>
    </xf>
    <xf numFmtId="0" fontId="35" fillId="0" borderId="3" xfId="0" applyFont="1" applyBorder="1" applyAlignment="1">
      <alignment horizontal="center" vertical="center" wrapText="1"/>
    </xf>
    <xf numFmtId="0" fontId="62" fillId="0" borderId="0" xfId="0" applyFont="1" applyAlignment="1">
      <alignment horizontal="left"/>
    </xf>
    <xf numFmtId="0" fontId="29" fillId="5" borderId="3" xfId="0" applyFont="1" applyFill="1" applyBorder="1" applyAlignment="1">
      <alignment horizontal="center" vertical="center" wrapText="1"/>
    </xf>
    <xf numFmtId="9" fontId="18" fillId="0" borderId="3" xfId="2" applyNumberFormat="1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right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28" fillId="5" borderId="3" xfId="2" applyNumberFormat="1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right" wrapText="1"/>
    </xf>
    <xf numFmtId="0" fontId="19" fillId="0" borderId="2" xfId="0" applyFont="1" applyBorder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63" fillId="5" borderId="3" xfId="0" applyFont="1" applyFill="1" applyBorder="1" applyAlignment="1">
      <alignment horizontal="right" wrapText="1"/>
    </xf>
    <xf numFmtId="0" fontId="63" fillId="5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top" wrapText="1"/>
    </xf>
    <xf numFmtId="0" fontId="64" fillId="4" borderId="3" xfId="0" applyFont="1" applyFill="1" applyBorder="1" applyAlignment="1">
      <alignment horizontal="center" vertical="top" wrapText="1"/>
    </xf>
    <xf numFmtId="0" fontId="65" fillId="0" borderId="0" xfId="0" applyFont="1"/>
    <xf numFmtId="173" fontId="18" fillId="3" borderId="3" xfId="5" applyNumberFormat="1" applyFont="1" applyFill="1" applyBorder="1" applyAlignment="1">
      <alignment horizontal="center" vertical="center" wrapText="1"/>
    </xf>
    <xf numFmtId="3" fontId="63" fillId="5" borderId="3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9" fontId="6" fillId="3" borderId="3" xfId="2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right" vertical="center" wrapText="1"/>
    </xf>
    <xf numFmtId="0" fontId="21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19" fillId="3" borderId="3" xfId="4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vertical="top" wrapText="1"/>
    </xf>
    <xf numFmtId="9" fontId="21" fillId="5" borderId="3" xfId="2" applyFont="1" applyFill="1" applyBorder="1" applyAlignment="1">
      <alignment horizontal="center" vertical="center" wrapText="1"/>
    </xf>
    <xf numFmtId="2" fontId="21" fillId="5" borderId="3" xfId="2" applyNumberFormat="1" applyFont="1" applyFill="1" applyBorder="1" applyAlignment="1">
      <alignment horizontal="center" vertical="center" wrapText="1"/>
    </xf>
    <xf numFmtId="2" fontId="19" fillId="0" borderId="3" xfId="5" applyNumberFormat="1" applyFont="1" applyFill="1" applyBorder="1" applyAlignment="1">
      <alignment horizontal="center" vertical="center" wrapText="1"/>
    </xf>
    <xf numFmtId="9" fontId="6" fillId="0" borderId="3" xfId="2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6" fillId="0" borderId="3" xfId="5" applyNumberFormat="1" applyFont="1" applyBorder="1" applyAlignment="1">
      <alignment horizontal="center" vertical="center"/>
    </xf>
    <xf numFmtId="2" fontId="6" fillId="3" borderId="3" xfId="5" applyNumberFormat="1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/>
    </xf>
    <xf numFmtId="2" fontId="21" fillId="5" borderId="3" xfId="0" applyNumberFormat="1" applyFont="1" applyFill="1" applyBorder="1" applyAlignment="1">
      <alignment horizontal="center"/>
    </xf>
    <xf numFmtId="0" fontId="55" fillId="4" borderId="3" xfId="0" applyFont="1" applyFill="1" applyBorder="1" applyAlignment="1">
      <alignment horizontal="center" vertical="center" wrapText="1"/>
    </xf>
    <xf numFmtId="1" fontId="19" fillId="0" borderId="8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horizontal="center" vertical="center"/>
    </xf>
    <xf numFmtId="1" fontId="19" fillId="3" borderId="3" xfId="1" applyNumberFormat="1" applyFont="1" applyFill="1" applyBorder="1" applyAlignment="1">
      <alignment horizontal="center" vertical="center"/>
    </xf>
    <xf numFmtId="2" fontId="19" fillId="0" borderId="8" xfId="1" applyNumberFormat="1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2" fontId="19" fillId="0" borderId="3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2" fontId="19" fillId="3" borderId="3" xfId="1" applyNumberFormat="1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23" fillId="3" borderId="2" xfId="0" applyNumberFormat="1" applyFont="1" applyFill="1" applyBorder="1" applyAlignment="1">
      <alignment horizontal="left" vertical="top" wrapText="1"/>
    </xf>
    <xf numFmtId="0" fontId="11" fillId="0" borderId="3" xfId="4" applyFont="1" applyFill="1" applyBorder="1" applyAlignment="1">
      <alignment horizontal="left" vertical="center" wrapText="1"/>
    </xf>
    <xf numFmtId="0" fontId="7" fillId="4" borderId="3" xfId="6" applyFont="1" applyFill="1" applyBorder="1" applyAlignment="1">
      <alignment horizontal="left"/>
    </xf>
    <xf numFmtId="0" fontId="7" fillId="4" borderId="3" xfId="6" applyFont="1" applyFill="1" applyBorder="1"/>
    <xf numFmtId="0" fontId="11" fillId="3" borderId="3" xfId="6" applyFont="1" applyFill="1" applyBorder="1" applyAlignment="1">
      <alignment horizontal="center" vertical="center"/>
    </xf>
    <xf numFmtId="9" fontId="11" fillId="3" borderId="3" xfId="8" applyFont="1" applyFill="1" applyBorder="1" applyAlignment="1">
      <alignment horizontal="center" vertical="center"/>
    </xf>
    <xf numFmtId="10" fontId="11" fillId="3" borderId="3" xfId="8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51" fillId="3" borderId="8" xfId="0" applyFont="1" applyFill="1" applyBorder="1" applyAlignment="1">
      <alignment vertical="center"/>
    </xf>
    <xf numFmtId="0" fontId="51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3" fontId="21" fillId="5" borderId="3" xfId="0" applyNumberFormat="1" applyFont="1" applyFill="1" applyBorder="1" applyAlignment="1">
      <alignment horizontal="center" vertical="center" wrapText="1"/>
    </xf>
    <xf numFmtId="0" fontId="39" fillId="3" borderId="0" xfId="0" applyFont="1" applyFill="1" applyBorder="1"/>
    <xf numFmtId="0" fontId="19" fillId="3" borderId="3" xfId="0" applyFont="1" applyFill="1" applyBorder="1" applyAlignment="1">
      <alignment vertical="center"/>
    </xf>
    <xf numFmtId="0" fontId="21" fillId="5" borderId="3" xfId="0" applyFont="1" applyFill="1" applyBorder="1" applyAlignment="1">
      <alignment horizontal="right" vertical="center"/>
    </xf>
    <xf numFmtId="0" fontId="4" fillId="3" borderId="0" xfId="6" applyFont="1" applyFill="1" applyBorder="1" applyAlignment="1">
      <alignment vertical="center"/>
    </xf>
    <xf numFmtId="3" fontId="19" fillId="0" borderId="3" xfId="0" applyNumberFormat="1" applyFont="1" applyBorder="1" applyAlignment="1">
      <alignment horizontal="center" vertical="center" wrapText="1"/>
    </xf>
    <xf numFmtId="9" fontId="19" fillId="0" borderId="3" xfId="2" applyFont="1" applyFill="1" applyBorder="1" applyAlignment="1">
      <alignment horizontal="center" vertical="center" wrapText="1"/>
    </xf>
    <xf numFmtId="4" fontId="19" fillId="0" borderId="3" xfId="1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/>
    </xf>
    <xf numFmtId="4" fontId="22" fillId="5" borderId="3" xfId="1" applyNumberFormat="1" applyFont="1" applyFill="1" applyBorder="1" applyAlignment="1">
      <alignment horizontal="center" vertical="center" wrapText="1"/>
    </xf>
    <xf numFmtId="4" fontId="22" fillId="5" borderId="3" xfId="1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4" fontId="6" fillId="0" borderId="3" xfId="4" applyNumberFormat="1" applyFont="1" applyFill="1" applyBorder="1" applyAlignment="1">
      <alignment horizontal="center" vertical="center" wrapText="1"/>
    </xf>
    <xf numFmtId="4" fontId="22" fillId="5" borderId="3" xfId="4" applyNumberFormat="1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right" vertical="center" wrapText="1"/>
    </xf>
    <xf numFmtId="4" fontId="22" fillId="5" borderId="8" xfId="4" applyNumberFormat="1" applyFont="1" applyFill="1" applyBorder="1" applyAlignment="1">
      <alignment horizontal="right" vertical="center" wrapText="1"/>
    </xf>
    <xf numFmtId="4" fontId="22" fillId="5" borderId="3" xfId="4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9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31" fillId="5" borderId="3" xfId="1" applyFont="1" applyFill="1" applyBorder="1" applyAlignment="1">
      <alignment horizontal="right"/>
    </xf>
    <xf numFmtId="164" fontId="31" fillId="5" borderId="3" xfId="1" applyFont="1" applyFill="1" applyBorder="1" applyAlignment="1">
      <alignment horizontal="right" wrapText="1"/>
    </xf>
    <xf numFmtId="164" fontId="18" fillId="0" borderId="0" xfId="1" applyFont="1" applyAlignment="1">
      <alignment wrapText="1"/>
    </xf>
    <xf numFmtId="164" fontId="18" fillId="0" borderId="3" xfId="1" applyFont="1" applyBorder="1" applyAlignment="1">
      <alignment horizontal="center" vertical="center" wrapText="1"/>
    </xf>
    <xf numFmtId="4" fontId="18" fillId="0" borderId="3" xfId="1" applyNumberFormat="1" applyFont="1" applyBorder="1" applyAlignment="1">
      <alignment horizontal="center" vertical="center" wrapText="1"/>
    </xf>
    <xf numFmtId="164" fontId="31" fillId="5" borderId="3" xfId="1" applyFont="1" applyFill="1" applyBorder="1" applyAlignment="1">
      <alignment horizontal="center" vertical="center"/>
    </xf>
    <xf numFmtId="4" fontId="31" fillId="5" borderId="3" xfId="1" applyNumberFormat="1" applyFont="1" applyFill="1" applyBorder="1" applyAlignment="1">
      <alignment horizontal="center" vertical="center"/>
    </xf>
    <xf numFmtId="2" fontId="31" fillId="5" borderId="3" xfId="1" applyNumberFormat="1" applyFont="1" applyFill="1" applyBorder="1" applyAlignment="1">
      <alignment horizontal="center" vertical="center"/>
    </xf>
    <xf numFmtId="164" fontId="18" fillId="0" borderId="3" xfId="1" applyFont="1" applyBorder="1" applyAlignment="1">
      <alignment vertical="center" wrapText="1"/>
    </xf>
    <xf numFmtId="164" fontId="18" fillId="0" borderId="3" xfId="1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21" fillId="5" borderId="3" xfId="0" applyFont="1" applyFill="1" applyBorder="1" applyAlignment="1">
      <alignment horizontal="center" vertical="top" wrapText="1"/>
    </xf>
    <xf numFmtId="0" fontId="21" fillId="3" borderId="3" xfId="0" applyFont="1" applyFill="1" applyBorder="1" applyAlignment="1">
      <alignment horizontal="right" vertical="top" wrapText="1"/>
    </xf>
    <xf numFmtId="0" fontId="21" fillId="3" borderId="3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right" vertical="top" wrapText="1"/>
    </xf>
    <xf numFmtId="0" fontId="21" fillId="0" borderId="3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left" vertical="top" wrapText="1"/>
    </xf>
    <xf numFmtId="0" fontId="19" fillId="4" borderId="3" xfId="0" applyFont="1" applyFill="1" applyBorder="1" applyAlignment="1">
      <alignment horizontal="left" vertical="top" wrapText="1"/>
    </xf>
    <xf numFmtId="0" fontId="28" fillId="5" borderId="3" xfId="0" applyFont="1" applyFill="1" applyBorder="1" applyAlignment="1">
      <alignment horizontal="center" vertical="center"/>
    </xf>
    <xf numFmtId="170" fontId="28" fillId="5" borderId="3" xfId="4" applyNumberFormat="1" applyFont="1" applyFill="1" applyBorder="1" applyAlignment="1" applyProtection="1">
      <alignment horizontal="center" vertical="center" wrapText="1"/>
      <protection locked="0"/>
    </xf>
    <xf numFmtId="10" fontId="28" fillId="5" borderId="3" xfId="4" applyNumberFormat="1" applyFont="1" applyFill="1" applyBorder="1" applyAlignment="1" applyProtection="1">
      <alignment horizontal="center" vertical="center" wrapText="1"/>
      <protection locked="0"/>
    </xf>
    <xf numFmtId="10" fontId="28" fillId="5" borderId="3" xfId="2" applyNumberFormat="1" applyFont="1" applyFill="1" applyBorder="1" applyAlignment="1" applyProtection="1">
      <alignment horizontal="center" vertical="center" wrapText="1"/>
      <protection locked="0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3" xfId="4" applyNumberFormat="1" applyFont="1" applyFill="1" applyBorder="1" applyAlignment="1" applyProtection="1">
      <alignment horizontal="center" vertical="center" wrapText="1"/>
      <protection locked="0"/>
    </xf>
    <xf numFmtId="4" fontId="11" fillId="0" borderId="3" xfId="4" applyNumberFormat="1" applyFont="1" applyFill="1" applyBorder="1" applyAlignment="1" applyProtection="1">
      <alignment horizontal="center" vertical="center" wrapText="1"/>
      <protection locked="0"/>
    </xf>
    <xf numFmtId="4" fontId="18" fillId="0" borderId="3" xfId="0" applyNumberFormat="1" applyFont="1" applyBorder="1" applyAlignment="1">
      <alignment horizontal="center" vertical="center"/>
    </xf>
    <xf numFmtId="4" fontId="31" fillId="5" borderId="3" xfId="0" applyNumberFormat="1" applyFont="1" applyFill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8" xfId="0" applyFont="1" applyFill="1" applyBorder="1" applyAlignment="1">
      <alignment horizontal="right" wrapText="1"/>
    </xf>
    <xf numFmtId="0" fontId="73" fillId="0" borderId="25" xfId="0" applyFont="1" applyBorder="1"/>
    <xf numFmtId="0" fontId="2" fillId="0" borderId="27" xfId="0" applyFont="1" applyBorder="1"/>
    <xf numFmtId="0" fontId="2" fillId="0" borderId="21" xfId="0" applyFont="1" applyBorder="1"/>
    <xf numFmtId="0" fontId="73" fillId="0" borderId="0" xfId="0" applyFont="1" applyBorder="1"/>
    <xf numFmtId="0" fontId="21" fillId="5" borderId="3" xfId="0" applyFont="1" applyFill="1" applyBorder="1" applyAlignment="1">
      <alignment horizontal="right" vertical="top" wrapText="1"/>
    </xf>
    <xf numFmtId="0" fontId="73" fillId="5" borderId="0" xfId="0" applyFont="1" applyFill="1"/>
    <xf numFmtId="4" fontId="28" fillId="5" borderId="3" xfId="1" applyNumberFormat="1" applyFont="1" applyFill="1" applyBorder="1" applyAlignment="1" applyProtection="1">
      <alignment horizontal="center" vertical="center" wrapText="1"/>
      <protection locked="0"/>
    </xf>
    <xf numFmtId="4" fontId="19" fillId="0" borderId="3" xfId="1" applyNumberFormat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vertical="center" wrapText="1"/>
    </xf>
    <xf numFmtId="4" fontId="21" fillId="5" borderId="3" xfId="1" applyNumberFormat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right" vertical="center" wrapText="1"/>
    </xf>
    <xf numFmtId="4" fontId="21" fillId="5" borderId="3" xfId="0" applyNumberFormat="1" applyFont="1" applyFill="1" applyBorder="1" applyAlignment="1">
      <alignment horizontal="center" vertical="center"/>
    </xf>
    <xf numFmtId="4" fontId="21" fillId="5" borderId="3" xfId="1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10" fontId="19" fillId="0" borderId="3" xfId="2" applyNumberFormat="1" applyFont="1" applyBorder="1" applyAlignment="1">
      <alignment horizontal="center" vertical="center"/>
    </xf>
    <xf numFmtId="0" fontId="0" fillId="4" borderId="3" xfId="0" applyFill="1" applyBorder="1"/>
    <xf numFmtId="164" fontId="18" fillId="0" borderId="3" xfId="1" applyNumberFormat="1" applyFont="1" applyBorder="1" applyAlignment="1">
      <alignment horizontal="center" vertical="center"/>
    </xf>
    <xf numFmtId="4" fontId="18" fillId="0" borderId="3" xfId="1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21" fillId="0" borderId="0" xfId="0" applyFont="1" applyAlignment="1"/>
    <xf numFmtId="9" fontId="21" fillId="3" borderId="0" xfId="2" applyFont="1" applyFill="1"/>
    <xf numFmtId="9" fontId="28" fillId="3" borderId="0" xfId="2" applyFont="1" applyFill="1" applyBorder="1"/>
    <xf numFmtId="164" fontId="21" fillId="0" borderId="0" xfId="1" applyFont="1" applyBorder="1" applyAlignment="1">
      <alignment vertical="top" wrapText="1"/>
    </xf>
    <xf numFmtId="0" fontId="35" fillId="0" borderId="12" xfId="6" applyFont="1" applyBorder="1" applyAlignment="1">
      <alignment horizontal="left" wrapText="1"/>
    </xf>
    <xf numFmtId="49" fontId="61" fillId="0" borderId="3" xfId="6" applyNumberFormat="1" applyFont="1" applyBorder="1" applyAlignment="1">
      <alignment horizontal="right" vertical="top"/>
    </xf>
    <xf numFmtId="49" fontId="61" fillId="0" borderId="3" xfId="6" applyNumberFormat="1" applyFont="1" applyBorder="1" applyAlignment="1">
      <alignment horizontal="left" vertical="top"/>
    </xf>
    <xf numFmtId="0" fontId="30" fillId="0" borderId="3" xfId="6" applyFont="1" applyBorder="1"/>
    <xf numFmtId="167" fontId="18" fillId="0" borderId="3" xfId="7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18" fillId="0" borderId="3" xfId="7" applyNumberFormat="1" applyFont="1" applyBorder="1" applyAlignment="1">
      <alignment horizontal="left" vertical="center" wrapText="1"/>
    </xf>
    <xf numFmtId="49" fontId="35" fillId="4" borderId="3" xfId="6" applyNumberFormat="1" applyFont="1" applyFill="1" applyBorder="1" applyAlignment="1">
      <alignment horizontal="center" vertical="center"/>
    </xf>
    <xf numFmtId="49" fontId="35" fillId="0" borderId="3" xfId="6" applyNumberFormat="1" applyFont="1" applyBorder="1" applyAlignment="1">
      <alignment horizontal="center" vertical="center"/>
    </xf>
    <xf numFmtId="4" fontId="35" fillId="0" borderId="3" xfId="7" applyNumberFormat="1" applyFont="1" applyBorder="1" applyAlignment="1">
      <alignment horizontal="center" vertical="center"/>
    </xf>
    <xf numFmtId="49" fontId="30" fillId="5" borderId="12" xfId="6" applyNumberFormat="1" applyFont="1" applyFill="1" applyBorder="1" applyAlignment="1">
      <alignment vertical="top"/>
    </xf>
    <xf numFmtId="49" fontId="30" fillId="5" borderId="3" xfId="6" applyNumberFormat="1" applyFont="1" applyFill="1" applyBorder="1" applyAlignment="1">
      <alignment horizontal="center" vertical="center"/>
    </xf>
    <xf numFmtId="4" fontId="30" fillId="5" borderId="3" xfId="7" applyNumberFormat="1" applyFont="1" applyFill="1" applyBorder="1" applyAlignment="1">
      <alignment horizontal="center" vertical="center"/>
    </xf>
    <xf numFmtId="49" fontId="61" fillId="0" borderId="3" xfId="6" applyNumberFormat="1" applyFont="1" applyBorder="1" applyAlignment="1">
      <alignment horizontal="right" vertical="top" wrapText="1"/>
    </xf>
    <xf numFmtId="49" fontId="61" fillId="0" borderId="3" xfId="6" applyNumberFormat="1" applyFont="1" applyBorder="1" applyAlignment="1">
      <alignment horizontal="center" vertical="center"/>
    </xf>
    <xf numFmtId="4" fontId="61" fillId="0" borderId="3" xfId="7" applyNumberFormat="1" applyFont="1" applyBorder="1" applyAlignment="1">
      <alignment horizontal="center" vertical="center"/>
    </xf>
    <xf numFmtId="4" fontId="30" fillId="5" borderId="3" xfId="6" applyNumberFormat="1" applyFont="1" applyFill="1" applyBorder="1" applyAlignment="1">
      <alignment horizontal="center" vertical="center"/>
    </xf>
    <xf numFmtId="172" fontId="30" fillId="0" borderId="0" xfId="0" applyNumberFormat="1" applyFont="1"/>
    <xf numFmtId="49" fontId="35" fillId="4" borderId="3" xfId="6" applyNumberFormat="1" applyFont="1" applyFill="1" applyBorder="1" applyAlignment="1">
      <alignment horizontal="center" vertical="center" wrapText="1"/>
    </xf>
    <xf numFmtId="4" fontId="35" fillId="0" borderId="3" xfId="7" applyNumberFormat="1" applyFont="1" applyFill="1" applyBorder="1" applyAlignment="1">
      <alignment horizontal="center" vertical="center"/>
    </xf>
    <xf numFmtId="49" fontId="35" fillId="4" borderId="3" xfId="6" applyNumberFormat="1" applyFont="1" applyFill="1" applyBorder="1" applyAlignment="1">
      <alignment horizontal="center" vertical="top" wrapText="1"/>
    </xf>
    <xf numFmtId="0" fontId="30" fillId="0" borderId="0" xfId="6" applyFont="1"/>
    <xf numFmtId="0" fontId="35" fillId="0" borderId="3" xfId="6" applyFont="1" applyBorder="1" applyAlignment="1">
      <alignment horizontal="left" wrapText="1"/>
    </xf>
    <xf numFmtId="164" fontId="30" fillId="0" borderId="0" xfId="0" applyNumberFormat="1" applyFont="1"/>
    <xf numFmtId="0" fontId="30" fillId="4" borderId="3" xfId="6" applyFont="1" applyFill="1" applyBorder="1"/>
    <xf numFmtId="49" fontId="35" fillId="0" borderId="3" xfId="6" applyNumberFormat="1" applyFont="1" applyBorder="1" applyAlignment="1">
      <alignment horizontal="left" vertical="top" wrapText="1"/>
    </xf>
    <xf numFmtId="49" fontId="61" fillId="0" borderId="0" xfId="6" applyNumberFormat="1" applyFont="1" applyBorder="1" applyAlignment="1">
      <alignment horizontal="right" vertical="top" wrapText="1"/>
    </xf>
    <xf numFmtId="49" fontId="61" fillId="0" borderId="0" xfId="6" applyNumberFormat="1" applyFont="1" applyBorder="1" applyAlignment="1">
      <alignment horizontal="left" vertical="top"/>
    </xf>
    <xf numFmtId="167" fontId="30" fillId="0" borderId="0" xfId="7" applyNumberFormat="1" applyFont="1" applyBorder="1" applyAlignment="1">
      <alignment horizontal="right"/>
    </xf>
    <xf numFmtId="49" fontId="61" fillId="0" borderId="0" xfId="6" applyNumberFormat="1" applyFont="1" applyBorder="1" applyAlignment="1">
      <alignment horizontal="right" vertical="top"/>
    </xf>
    <xf numFmtId="4" fontId="30" fillId="5" borderId="3" xfId="7" applyNumberFormat="1" applyFont="1" applyFill="1" applyBorder="1" applyAlignment="1">
      <alignment horizontal="center"/>
    </xf>
    <xf numFmtId="4" fontId="61" fillId="0" borderId="3" xfId="7" applyNumberFormat="1" applyFont="1" applyBorder="1" applyAlignment="1">
      <alignment horizontal="center" vertical="top"/>
    </xf>
    <xf numFmtId="4" fontId="61" fillId="5" borderId="3" xfId="7" applyNumberFormat="1" applyFont="1" applyFill="1" applyBorder="1" applyAlignment="1">
      <alignment horizontal="center" vertical="center"/>
    </xf>
    <xf numFmtId="0" fontId="35" fillId="0" borderId="12" xfId="6" applyFont="1" applyBorder="1" applyAlignment="1">
      <alignment horizontal="left" vertical="center" wrapText="1"/>
    </xf>
    <xf numFmtId="49" fontId="30" fillId="5" borderId="12" xfId="6" applyNumberFormat="1" applyFont="1" applyFill="1" applyBorder="1" applyAlignment="1">
      <alignment vertical="center"/>
    </xf>
    <xf numFmtId="49" fontId="61" fillId="0" borderId="3" xfId="6" applyNumberFormat="1" applyFont="1" applyBorder="1" applyAlignment="1">
      <alignment horizontal="right" vertical="center" wrapText="1"/>
    </xf>
    <xf numFmtId="49" fontId="61" fillId="0" borderId="3" xfId="6" applyNumberFormat="1" applyFont="1" applyBorder="1" applyAlignment="1">
      <alignment horizontal="right" vertical="center"/>
    </xf>
    <xf numFmtId="0" fontId="0" fillId="5" borderId="0" xfId="0" applyFill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0" fontId="30" fillId="5" borderId="3" xfId="6" applyFont="1" applyFill="1" applyBorder="1"/>
    <xf numFmtId="49" fontId="61" fillId="5" borderId="3" xfId="6" applyNumberFormat="1" applyFont="1" applyFill="1" applyBorder="1" applyAlignment="1">
      <alignment horizontal="right" vertical="top" wrapText="1"/>
    </xf>
    <xf numFmtId="49" fontId="35" fillId="0" borderId="3" xfId="6" applyNumberFormat="1" applyFont="1" applyBorder="1" applyAlignment="1">
      <alignment horizontal="center" vertical="top"/>
    </xf>
    <xf numFmtId="4" fontId="35" fillId="0" borderId="3" xfId="6" applyNumberFormat="1" applyFont="1" applyBorder="1" applyAlignment="1">
      <alignment horizontal="center" vertical="center"/>
    </xf>
    <xf numFmtId="4" fontId="30" fillId="0" borderId="3" xfId="1" applyNumberFormat="1" applyFont="1" applyBorder="1" applyAlignment="1">
      <alignment horizontal="center" vertical="center"/>
    </xf>
    <xf numFmtId="4" fontId="61" fillId="5" borderId="3" xfId="6" applyNumberFormat="1" applyFont="1" applyFill="1" applyBorder="1" applyAlignment="1">
      <alignment horizontal="center" vertical="center"/>
    </xf>
    <xf numFmtId="49" fontId="30" fillId="5" borderId="3" xfId="6" applyNumberFormat="1" applyFont="1" applyFill="1" applyBorder="1" applyAlignment="1">
      <alignment horizontal="center" vertical="top"/>
    </xf>
    <xf numFmtId="49" fontId="61" fillId="0" borderId="3" xfId="6" applyNumberFormat="1" applyFont="1" applyBorder="1" applyAlignment="1">
      <alignment horizontal="center" vertical="top"/>
    </xf>
    <xf numFmtId="4" fontId="30" fillId="0" borderId="3" xfId="7" applyNumberFormat="1" applyFont="1" applyBorder="1" applyAlignment="1">
      <alignment horizontal="center"/>
    </xf>
    <xf numFmtId="4" fontId="30" fillId="0" borderId="3" xfId="7" applyNumberFormat="1" applyFont="1" applyBorder="1" applyAlignment="1">
      <alignment horizontal="center" vertical="center"/>
    </xf>
    <xf numFmtId="49" fontId="30" fillId="0" borderId="3" xfId="6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74" fontId="35" fillId="0" borderId="3" xfId="7" applyNumberFormat="1" applyFont="1" applyBorder="1" applyAlignment="1">
      <alignment horizontal="center" vertical="center"/>
    </xf>
    <xf numFmtId="174" fontId="30" fillId="5" borderId="3" xfId="7" applyNumberFormat="1" applyFont="1" applyFill="1" applyBorder="1" applyAlignment="1">
      <alignment horizontal="center" vertical="center"/>
    </xf>
    <xf numFmtId="174" fontId="61" fillId="0" borderId="3" xfId="7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0" fillId="4" borderId="3" xfId="0" applyFont="1" applyFill="1" applyBorder="1"/>
    <xf numFmtId="0" fontId="6" fillId="4" borderId="3" xfId="0" applyFont="1" applyFill="1" applyBorder="1" applyAlignment="1">
      <alignment horizontal="center" vertical="center"/>
    </xf>
    <xf numFmtId="3" fontId="56" fillId="0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4" fontId="18" fillId="0" borderId="3" xfId="7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8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50" fillId="4" borderId="3" xfId="10" applyFont="1" applyFill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4" fontId="18" fillId="0" borderId="13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164" fontId="14" fillId="3" borderId="0" xfId="1" applyFont="1" applyFill="1" applyBorder="1" applyAlignment="1">
      <alignment horizontal="center" vertical="center"/>
    </xf>
    <xf numFmtId="166" fontId="14" fillId="0" borderId="0" xfId="1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8" fillId="0" borderId="0" xfId="10" applyFont="1" applyFill="1" applyBorder="1"/>
    <xf numFmtId="0" fontId="29" fillId="5" borderId="3" xfId="0" applyFont="1" applyFill="1" applyBorder="1" applyAlignment="1">
      <alignment horizontal="right" vertical="center" wrapText="1"/>
    </xf>
    <xf numFmtId="0" fontId="18" fillId="0" borderId="13" xfId="0" applyFont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29" fillId="5" borderId="13" xfId="0" applyNumberFormat="1" applyFont="1" applyFill="1" applyBorder="1" applyAlignment="1">
      <alignment horizontal="center" vertical="center" wrapText="1"/>
    </xf>
    <xf numFmtId="10" fontId="29" fillId="5" borderId="13" xfId="2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 indent="2"/>
    </xf>
    <xf numFmtId="0" fontId="15" fillId="0" borderId="0" xfId="0" applyFont="1" applyBorder="1" applyAlignment="1">
      <alignment horizontal="left" vertical="top" wrapText="1"/>
    </xf>
    <xf numFmtId="2" fontId="15" fillId="0" borderId="0" xfId="0" applyNumberFormat="1" applyFont="1" applyBorder="1" applyAlignment="1">
      <alignment horizontal="center" vertical="top" wrapText="1"/>
    </xf>
    <xf numFmtId="9" fontId="18" fillId="0" borderId="13" xfId="2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9" fillId="5" borderId="13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vertical="center"/>
    </xf>
    <xf numFmtId="0" fontId="20" fillId="3" borderId="26" xfId="6" applyFont="1" applyFill="1" applyBorder="1" applyAlignment="1">
      <alignment horizontal="center" vertical="top" wrapText="1"/>
    </xf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165" fontId="13" fillId="0" borderId="0" xfId="0" applyNumberFormat="1" applyFont="1" applyBorder="1" applyAlignment="1">
      <alignment horizontal="center"/>
    </xf>
    <xf numFmtId="0" fontId="35" fillId="0" borderId="0" xfId="6" applyFont="1" applyAlignment="1"/>
    <xf numFmtId="0" fontId="30" fillId="4" borderId="14" xfId="0" applyFont="1" applyFill="1" applyBorder="1"/>
    <xf numFmtId="0" fontId="30" fillId="4" borderId="15" xfId="0" applyFont="1" applyFill="1" applyBorder="1"/>
    <xf numFmtId="0" fontId="30" fillId="4" borderId="1" xfId="0" applyFont="1" applyFill="1" applyBorder="1"/>
    <xf numFmtId="0" fontId="30" fillId="4" borderId="11" xfId="0" applyFont="1" applyFill="1" applyBorder="1"/>
    <xf numFmtId="0" fontId="30" fillId="4" borderId="9" xfId="0" applyFont="1" applyFill="1" applyBorder="1"/>
    <xf numFmtId="0" fontId="30" fillId="4" borderId="18" xfId="0" applyFont="1" applyFill="1" applyBorder="1"/>
    <xf numFmtId="167" fontId="29" fillId="5" borderId="3" xfId="7" applyNumberFormat="1" applyFont="1" applyFill="1" applyBorder="1" applyAlignment="1">
      <alignment horizontal="right" vertical="center" wrapText="1"/>
    </xf>
    <xf numFmtId="167" fontId="29" fillId="5" borderId="3" xfId="7" applyNumberFormat="1" applyFont="1" applyFill="1" applyBorder="1" applyAlignment="1">
      <alignment horizontal="center" vertical="center"/>
    </xf>
    <xf numFmtId="0" fontId="46" fillId="3" borderId="22" xfId="11" applyFont="1" applyFill="1" applyBorder="1" applyAlignment="1">
      <alignment wrapText="1"/>
    </xf>
    <xf numFmtId="0" fontId="46" fillId="3" borderId="24" xfId="11" applyFont="1" applyFill="1" applyBorder="1" applyAlignment="1">
      <alignment wrapText="1"/>
    </xf>
    <xf numFmtId="0" fontId="7" fillId="0" borderId="23" xfId="11" applyBorder="1"/>
    <xf numFmtId="0" fontId="7" fillId="3" borderId="0" xfId="11" applyFill="1"/>
    <xf numFmtId="0" fontId="7" fillId="0" borderId="0" xfId="11"/>
    <xf numFmtId="0" fontId="20" fillId="0" borderId="0" xfId="6" applyFont="1" applyAlignment="1">
      <alignment horizontal="center" vertical="top" wrapText="1"/>
    </xf>
    <xf numFmtId="0" fontId="20" fillId="3" borderId="0" xfId="6" applyFont="1" applyFill="1" applyAlignment="1">
      <alignment horizontal="center" vertical="top" wrapText="1"/>
    </xf>
    <xf numFmtId="0" fontId="44" fillId="0" borderId="0" xfId="6" applyFont="1" applyAlignment="1">
      <alignment vertical="top"/>
    </xf>
    <xf numFmtId="0" fontId="48" fillId="3" borderId="0" xfId="6" applyFont="1" applyFill="1" applyAlignment="1">
      <alignment vertical="top"/>
    </xf>
    <xf numFmtId="0" fontId="45" fillId="3" borderId="0" xfId="6" applyFont="1" applyFill="1"/>
    <xf numFmtId="0" fontId="49" fillId="3" borderId="0" xfId="6" applyFont="1" applyFill="1" applyAlignment="1">
      <alignment vertical="top"/>
    </xf>
    <xf numFmtId="0" fontId="7" fillId="0" borderId="21" xfId="11" applyBorder="1"/>
    <xf numFmtId="0" fontId="20" fillId="3" borderId="26" xfId="6" applyFont="1" applyFill="1" applyBorder="1" applyAlignment="1">
      <alignment vertical="top" wrapText="1"/>
    </xf>
    <xf numFmtId="0" fontId="28" fillId="3" borderId="0" xfId="11" applyFont="1" applyFill="1"/>
    <xf numFmtId="0" fontId="28" fillId="3" borderId="25" xfId="11" applyFont="1" applyFill="1" applyBorder="1"/>
    <xf numFmtId="0" fontId="28" fillId="0" borderId="0" xfId="11" applyFont="1"/>
    <xf numFmtId="0" fontId="28" fillId="3" borderId="26" xfId="11" applyFont="1" applyFill="1" applyBorder="1"/>
    <xf numFmtId="0" fontId="78" fillId="3" borderId="0" xfId="10" applyFont="1" applyFill="1" applyBorder="1"/>
    <xf numFmtId="0" fontId="78" fillId="3" borderId="0" xfId="10" applyFont="1" applyFill="1" applyBorder="1" applyAlignment="1"/>
    <xf numFmtId="0" fontId="73" fillId="0" borderId="0" xfId="0" applyFont="1"/>
    <xf numFmtId="0" fontId="0" fillId="0" borderId="25" xfId="0" applyFont="1" applyBorder="1"/>
    <xf numFmtId="0" fontId="0" fillId="0" borderId="0" xfId="0" applyFont="1" applyBorder="1"/>
    <xf numFmtId="0" fontId="84" fillId="0" borderId="25" xfId="0" applyFont="1" applyBorder="1"/>
    <xf numFmtId="0" fontId="85" fillId="0" borderId="0" xfId="10" applyFont="1" applyBorder="1"/>
    <xf numFmtId="0" fontId="0" fillId="0" borderId="27" xfId="0" applyFont="1" applyBorder="1"/>
    <xf numFmtId="0" fontId="86" fillId="0" borderId="21" xfId="0" applyFont="1" applyBorder="1"/>
    <xf numFmtId="0" fontId="0" fillId="0" borderId="21" xfId="0" applyFont="1" applyBorder="1"/>
    <xf numFmtId="0" fontId="73" fillId="0" borderId="27" xfId="0" applyFont="1" applyBorder="1"/>
    <xf numFmtId="0" fontId="73" fillId="0" borderId="21" xfId="0" applyFont="1" applyBorder="1"/>
    <xf numFmtId="0" fontId="78" fillId="0" borderId="0" xfId="10" applyFont="1" applyBorder="1"/>
    <xf numFmtId="0" fontId="29" fillId="0" borderId="0" xfId="0" applyFont="1"/>
    <xf numFmtId="0" fontId="87" fillId="3" borderId="0" xfId="10" applyFont="1" applyFill="1" applyBorder="1" applyAlignment="1"/>
    <xf numFmtId="0" fontId="88" fillId="3" borderId="0" xfId="11" applyFont="1" applyFill="1"/>
    <xf numFmtId="0" fontId="21" fillId="3" borderId="0" xfId="11" applyFont="1" applyFill="1"/>
    <xf numFmtId="0" fontId="6" fillId="3" borderId="0" xfId="11" applyFont="1" applyFill="1"/>
    <xf numFmtId="0" fontId="29" fillId="3" borderId="0" xfId="10" applyFont="1" applyFill="1" applyBorder="1"/>
    <xf numFmtId="0" fontId="89" fillId="3" borderId="0" xfId="10" applyFont="1" applyFill="1" applyBorder="1"/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 wrapText="1"/>
    </xf>
    <xf numFmtId="4" fontId="6" fillId="0" borderId="3" xfId="1" applyNumberFormat="1" applyFont="1" applyFill="1" applyBorder="1" applyAlignment="1">
      <alignment horizontal="center" vertical="center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 applyProtection="1">
      <alignment horizontal="center" vertical="center" wrapText="1"/>
      <protection locked="0"/>
    </xf>
    <xf numFmtId="4" fontId="7" fillId="3" borderId="3" xfId="1" applyNumberFormat="1" applyFont="1" applyFill="1" applyBorder="1" applyAlignment="1" applyProtection="1">
      <alignment horizontal="center" vertical="center" wrapText="1"/>
      <protection locked="0"/>
    </xf>
    <xf numFmtId="175" fontId="18" fillId="0" borderId="3" xfId="1" applyNumberFormat="1" applyFont="1" applyFill="1" applyBorder="1" applyAlignment="1">
      <alignment horizontal="center" vertical="center"/>
    </xf>
    <xf numFmtId="175" fontId="18" fillId="3" borderId="13" xfId="1" applyNumberFormat="1" applyFont="1" applyFill="1" applyBorder="1" applyAlignment="1">
      <alignment horizontal="center" vertical="center"/>
    </xf>
    <xf numFmtId="175" fontId="18" fillId="3" borderId="3" xfId="1" applyNumberFormat="1" applyFont="1" applyFill="1" applyBorder="1" applyAlignment="1">
      <alignment horizontal="center" vertical="center"/>
    </xf>
    <xf numFmtId="175" fontId="18" fillId="0" borderId="13" xfId="1" applyNumberFormat="1" applyFont="1" applyFill="1" applyBorder="1" applyAlignment="1">
      <alignment horizontal="center" vertical="center"/>
    </xf>
    <xf numFmtId="10" fontId="11" fillId="0" borderId="3" xfId="2" applyNumberFormat="1" applyFont="1" applyBorder="1" applyAlignment="1">
      <alignment horizontal="center" vertical="center" wrapText="1"/>
    </xf>
    <xf numFmtId="10" fontId="28" fillId="5" borderId="3" xfId="2" applyNumberFormat="1" applyFont="1" applyFill="1" applyBorder="1" applyAlignment="1">
      <alignment horizontal="center" vertical="center" wrapText="1"/>
    </xf>
    <xf numFmtId="168" fontId="18" fillId="0" borderId="13" xfId="2" applyNumberFormat="1" applyFont="1" applyFill="1" applyBorder="1" applyAlignment="1">
      <alignment horizontal="center" vertical="center" wrapText="1"/>
    </xf>
    <xf numFmtId="10" fontId="18" fillId="0" borderId="13" xfId="2" applyNumberFormat="1" applyFont="1" applyFill="1" applyBorder="1" applyAlignment="1">
      <alignment horizontal="center" vertical="center" wrapText="1"/>
    </xf>
    <xf numFmtId="9" fontId="18" fillId="0" borderId="13" xfId="2" applyNumberFormat="1" applyFont="1" applyFill="1" applyBorder="1" applyAlignment="1">
      <alignment horizontal="center" vertical="center" wrapText="1"/>
    </xf>
    <xf numFmtId="176" fontId="18" fillId="0" borderId="13" xfId="0" applyNumberFormat="1" applyFont="1" applyFill="1" applyBorder="1" applyAlignment="1">
      <alignment horizontal="center" vertical="center" wrapText="1"/>
    </xf>
    <xf numFmtId="176" fontId="18" fillId="0" borderId="3" xfId="1" applyNumberFormat="1" applyFont="1" applyBorder="1" applyAlignment="1">
      <alignment horizontal="center" vertical="center" wrapText="1"/>
    </xf>
    <xf numFmtId="2" fontId="18" fillId="0" borderId="3" xfId="0" applyNumberFormat="1" applyFont="1" applyFill="1" applyBorder="1" applyAlignment="1">
      <alignment horizontal="center" vertical="center"/>
    </xf>
    <xf numFmtId="10" fontId="29" fillId="5" borderId="3" xfId="2" applyNumberFormat="1" applyFont="1" applyFill="1" applyBorder="1" applyAlignment="1">
      <alignment horizontal="center" vertical="center"/>
    </xf>
    <xf numFmtId="10" fontId="35" fillId="0" borderId="3" xfId="2" applyNumberFormat="1" applyFont="1" applyBorder="1" applyAlignment="1">
      <alignment horizontal="center" vertical="center" wrapText="1"/>
    </xf>
    <xf numFmtId="10" fontId="18" fillId="0" borderId="3" xfId="2" applyNumberFormat="1" applyFont="1" applyBorder="1" applyAlignment="1">
      <alignment horizontal="center" vertical="center"/>
    </xf>
    <xf numFmtId="10" fontId="63" fillId="5" borderId="3" xfId="2" applyNumberFormat="1" applyFont="1" applyFill="1" applyBorder="1" applyAlignment="1">
      <alignment horizontal="center" vertical="center" wrapText="1"/>
    </xf>
    <xf numFmtId="9" fontId="63" fillId="5" borderId="3" xfId="2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10" fontId="21" fillId="5" borderId="3" xfId="2" applyNumberFormat="1" applyFont="1" applyFill="1" applyBorder="1" applyAlignment="1">
      <alignment horizontal="center" vertical="center" wrapText="1"/>
    </xf>
    <xf numFmtId="9" fontId="21" fillId="5" borderId="3" xfId="2" applyNumberFormat="1" applyFont="1" applyFill="1" applyBorder="1" applyAlignment="1">
      <alignment horizontal="center" vertical="center" wrapText="1"/>
    </xf>
    <xf numFmtId="10" fontId="6" fillId="0" borderId="3" xfId="2" applyNumberFormat="1" applyFont="1" applyBorder="1" applyAlignment="1">
      <alignment horizontal="center" vertical="center"/>
    </xf>
    <xf numFmtId="10" fontId="6" fillId="3" borderId="3" xfId="2" applyNumberFormat="1" applyFont="1" applyFill="1" applyBorder="1" applyAlignment="1">
      <alignment horizontal="center" vertical="center"/>
    </xf>
    <xf numFmtId="0" fontId="41" fillId="3" borderId="0" xfId="10" applyFill="1" applyBorder="1"/>
    <xf numFmtId="0" fontId="57" fillId="0" borderId="0" xfId="0" applyFont="1" applyBorder="1" applyAlignment="1"/>
    <xf numFmtId="0" fontId="19" fillId="4" borderId="3" xfId="0" applyFont="1" applyFill="1" applyBorder="1" applyAlignment="1">
      <alignment horizontal="center" vertical="top" wrapText="1"/>
    </xf>
    <xf numFmtId="49" fontId="35" fillId="4" borderId="3" xfId="6" applyNumberFormat="1" applyFont="1" applyFill="1" applyBorder="1" applyAlignment="1">
      <alignment horizontal="center" vertical="center"/>
    </xf>
    <xf numFmtId="49" fontId="35" fillId="4" borderId="3" xfId="6" applyNumberFormat="1" applyFont="1" applyFill="1" applyBorder="1" applyAlignment="1">
      <alignment horizontal="center" vertical="center" wrapText="1"/>
    </xf>
    <xf numFmtId="49" fontId="24" fillId="4" borderId="3" xfId="6" applyNumberFormat="1" applyFont="1" applyFill="1" applyBorder="1" applyAlignment="1">
      <alignment horizontal="center" vertical="center"/>
    </xf>
    <xf numFmtId="0" fontId="56" fillId="4" borderId="3" xfId="4" applyFont="1" applyFill="1" applyBorder="1" applyAlignment="1" applyProtection="1">
      <alignment horizontal="center" vertical="center" wrapText="1"/>
      <protection locked="0"/>
    </xf>
    <xf numFmtId="0" fontId="60" fillId="4" borderId="3" xfId="0" applyFont="1" applyFill="1" applyBorder="1" applyAlignment="1">
      <alignment horizontal="center" vertical="top" wrapText="1"/>
    </xf>
    <xf numFmtId="0" fontId="58" fillId="4" borderId="3" xfId="0" applyFont="1" applyFill="1" applyBorder="1" applyAlignment="1">
      <alignment horizontal="center" vertical="top" wrapText="1"/>
    </xf>
    <xf numFmtId="0" fontId="60" fillId="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9" fontId="6" fillId="0" borderId="0" xfId="2" applyFont="1"/>
    <xf numFmtId="4" fontId="18" fillId="0" borderId="3" xfId="7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19" fillId="4" borderId="3" xfId="0" applyFont="1" applyFill="1" applyBorder="1" applyAlignment="1">
      <alignment horizontal="center" vertical="top" wrapText="1"/>
    </xf>
    <xf numFmtId="1" fontId="19" fillId="3" borderId="8" xfId="1" applyNumberFormat="1" applyFont="1" applyFill="1" applyBorder="1" applyAlignment="1">
      <alignment horizontal="center" vertical="center" wrapText="1"/>
    </xf>
    <xf numFmtId="2" fontId="19" fillId="3" borderId="8" xfId="1" applyNumberFormat="1" applyFont="1" applyFill="1" applyBorder="1" applyAlignment="1">
      <alignment horizontal="center" vertical="center" wrapText="1"/>
    </xf>
    <xf numFmtId="0" fontId="28" fillId="0" borderId="0" xfId="0" applyFont="1" applyAlignment="1"/>
    <xf numFmtId="0" fontId="19" fillId="4" borderId="3" xfId="0" applyFont="1" applyFill="1" applyBorder="1" applyAlignment="1">
      <alignment horizontal="center" vertical="center"/>
    </xf>
    <xf numFmtId="0" fontId="97" fillId="0" borderId="0" xfId="0" applyFont="1"/>
    <xf numFmtId="0" fontId="45" fillId="3" borderId="0" xfId="6" applyFont="1" applyFill="1" applyAlignment="1">
      <alignment horizontal="left" vertical="top" wrapText="1"/>
    </xf>
    <xf numFmtId="0" fontId="46" fillId="3" borderId="0" xfId="11" applyFont="1" applyFill="1" applyAlignment="1">
      <alignment horizontal="center"/>
    </xf>
    <xf numFmtId="0" fontId="47" fillId="3" borderId="0" xfId="11" applyFont="1" applyFill="1" applyAlignment="1">
      <alignment horizontal="center"/>
    </xf>
    <xf numFmtId="0" fontId="17" fillId="4" borderId="8" xfId="10" applyFont="1" applyFill="1" applyBorder="1" applyAlignment="1">
      <alignment horizontal="center" vertical="center"/>
    </xf>
    <xf numFmtId="0" fontId="17" fillId="4" borderId="7" xfId="10" applyFont="1" applyFill="1" applyBorder="1" applyAlignment="1">
      <alignment horizontal="center" vertical="center"/>
    </xf>
    <xf numFmtId="0" fontId="17" fillId="4" borderId="4" xfId="10" applyFont="1" applyFill="1" applyBorder="1" applyAlignment="1">
      <alignment horizontal="center" vertical="center"/>
    </xf>
    <xf numFmtId="0" fontId="80" fillId="4" borderId="8" xfId="10" applyFont="1" applyFill="1" applyBorder="1" applyAlignment="1">
      <alignment horizontal="center" vertical="center"/>
    </xf>
    <xf numFmtId="0" fontId="80" fillId="4" borderId="7" xfId="10" applyFont="1" applyFill="1" applyBorder="1" applyAlignment="1">
      <alignment horizontal="center" vertical="center"/>
    </xf>
    <xf numFmtId="0" fontId="11" fillId="4" borderId="8" xfId="6" applyFont="1" applyFill="1" applyBorder="1" applyAlignment="1">
      <alignment horizontal="center"/>
    </xf>
    <xf numFmtId="0" fontId="11" fillId="4" borderId="7" xfId="6" applyFont="1" applyFill="1" applyBorder="1" applyAlignment="1">
      <alignment horizontal="center"/>
    </xf>
    <xf numFmtId="0" fontId="11" fillId="4" borderId="4" xfId="6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46" fillId="3" borderId="0" xfId="1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4" borderId="8" xfId="10" applyFont="1" applyFill="1" applyBorder="1" applyAlignment="1">
      <alignment horizontal="center" vertical="center" wrapText="1"/>
    </xf>
    <xf numFmtId="0" fontId="17" fillId="4" borderId="7" xfId="10" applyFont="1" applyFill="1" applyBorder="1" applyAlignment="1">
      <alignment horizontal="center" vertical="center" wrapText="1"/>
    </xf>
    <xf numFmtId="0" fontId="17" fillId="4" borderId="4" xfId="1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0" fontId="18" fillId="0" borderId="13" xfId="0" applyNumberFormat="1" applyFont="1" applyFill="1" applyBorder="1" applyAlignment="1">
      <alignment horizontal="center" vertical="center" wrapText="1"/>
    </xf>
    <xf numFmtId="0" fontId="46" fillId="3" borderId="22" xfId="11" applyFont="1" applyFill="1" applyBorder="1" applyAlignment="1">
      <alignment horizontal="center"/>
    </xf>
    <xf numFmtId="0" fontId="46" fillId="3" borderId="23" xfId="11" applyFont="1" applyFill="1" applyBorder="1" applyAlignment="1">
      <alignment horizontal="center"/>
    </xf>
    <xf numFmtId="0" fontId="46" fillId="3" borderId="24" xfId="11" applyFont="1" applyFill="1" applyBorder="1" applyAlignment="1">
      <alignment horizontal="center"/>
    </xf>
    <xf numFmtId="0" fontId="19" fillId="0" borderId="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49" fontId="6" fillId="3" borderId="3" xfId="0" applyNumberFormat="1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28" fillId="0" borderId="0" xfId="4" applyFont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6" fillId="0" borderId="3" xfId="0" applyFont="1" applyBorder="1" applyAlignment="1">
      <alignment vertical="top" wrapText="1"/>
    </xf>
    <xf numFmtId="0" fontId="28" fillId="0" borderId="0" xfId="4" applyNumberFormat="1" applyFont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left" vertical="top" wrapText="1"/>
    </xf>
    <xf numFmtId="49" fontId="7" fillId="3" borderId="16" xfId="0" applyNumberFormat="1" applyFont="1" applyFill="1" applyBorder="1" applyAlignment="1">
      <alignment horizontal="left" vertical="top" wrapText="1"/>
    </xf>
    <xf numFmtId="49" fontId="7" fillId="3" borderId="13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49" fontId="7" fillId="3" borderId="8" xfId="0" applyNumberFormat="1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49" fontId="11" fillId="4" borderId="3" xfId="0" applyNumberFormat="1" applyFont="1" applyFill="1" applyBorder="1" applyAlignment="1">
      <alignment horizontal="center" vertical="top" wrapText="1"/>
    </xf>
    <xf numFmtId="0" fontId="29" fillId="0" borderId="0" xfId="6" applyFont="1" applyFill="1" applyAlignment="1">
      <alignment horizontal="left"/>
    </xf>
    <xf numFmtId="0" fontId="93" fillId="0" borderId="0" xfId="0" applyFont="1" applyAlignment="1">
      <alignment horizontal="center"/>
    </xf>
    <xf numFmtId="49" fontId="7" fillId="3" borderId="3" xfId="0" applyNumberFormat="1" applyFont="1" applyFill="1" applyBorder="1" applyAlignment="1">
      <alignment horizontal="center" vertical="top" wrapText="1"/>
    </xf>
    <xf numFmtId="0" fontId="29" fillId="0" borderId="0" xfId="6" applyFont="1" applyAlignment="1">
      <alignment horizontal="left"/>
    </xf>
    <xf numFmtId="0" fontId="19" fillId="4" borderId="8" xfId="6" applyFont="1" applyFill="1" applyBorder="1" applyAlignment="1">
      <alignment horizontal="center" vertical="center"/>
    </xf>
    <xf numFmtId="0" fontId="19" fillId="4" borderId="7" xfId="6" applyFont="1" applyFill="1" applyBorder="1" applyAlignment="1">
      <alignment horizontal="center" vertical="center"/>
    </xf>
    <xf numFmtId="0" fontId="19" fillId="4" borderId="4" xfId="6" applyFont="1" applyFill="1" applyBorder="1" applyAlignment="1">
      <alignment horizontal="center" vertical="center"/>
    </xf>
    <xf numFmtId="0" fontId="19" fillId="4" borderId="3" xfId="6" applyFont="1" applyFill="1" applyBorder="1" applyAlignment="1">
      <alignment horizontal="center" vertical="center"/>
    </xf>
    <xf numFmtId="0" fontId="14" fillId="4" borderId="3" xfId="6" applyFont="1" applyFill="1" applyBorder="1" applyAlignment="1">
      <alignment horizontal="center" vertical="top"/>
    </xf>
    <xf numFmtId="0" fontId="14" fillId="4" borderId="8" xfId="6" applyFont="1" applyFill="1" applyBorder="1" applyAlignment="1">
      <alignment horizontal="center" vertical="top"/>
    </xf>
    <xf numFmtId="0" fontId="14" fillId="4" borderId="4" xfId="6" applyFont="1" applyFill="1" applyBorder="1" applyAlignment="1">
      <alignment horizontal="center" vertical="top"/>
    </xf>
    <xf numFmtId="0" fontId="40" fillId="0" borderId="0" xfId="0" applyFont="1" applyBorder="1" applyAlignment="1">
      <alignment horizontal="left"/>
    </xf>
    <xf numFmtId="0" fontId="29" fillId="0" borderId="10" xfId="6" applyFont="1" applyBorder="1" applyAlignment="1">
      <alignment horizontal="left"/>
    </xf>
    <xf numFmtId="0" fontId="33" fillId="4" borderId="3" xfId="6" applyFill="1" applyBorder="1" applyAlignment="1">
      <alignment horizontal="center"/>
    </xf>
    <xf numFmtId="0" fontId="14" fillId="4" borderId="8" xfId="6" applyFont="1" applyFill="1" applyBorder="1" applyAlignment="1">
      <alignment horizontal="left" vertical="center"/>
    </xf>
    <xf numFmtId="0" fontId="14" fillId="4" borderId="4" xfId="6" applyFont="1" applyFill="1" applyBorder="1" applyAlignment="1">
      <alignment horizontal="left" vertical="center"/>
    </xf>
    <xf numFmtId="0" fontId="93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left" vertical="top" wrapText="1"/>
    </xf>
    <xf numFmtId="0" fontId="19" fillId="4" borderId="3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49" fontId="23" fillId="3" borderId="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wrapText="1"/>
    </xf>
    <xf numFmtId="0" fontId="6" fillId="3" borderId="10" xfId="0" applyFont="1" applyFill="1" applyBorder="1" applyAlignment="1">
      <alignment horizontal="left" vertical="top" wrapText="1"/>
    </xf>
    <xf numFmtId="49" fontId="11" fillId="3" borderId="3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0" fontId="28" fillId="3" borderId="0" xfId="4" applyNumberFormat="1" applyFont="1" applyFill="1" applyBorder="1" applyAlignment="1">
      <alignment vertical="center" wrapText="1"/>
    </xf>
    <xf numFmtId="0" fontId="21" fillId="3" borderId="6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top" wrapText="1"/>
    </xf>
    <xf numFmtId="0" fontId="21" fillId="3" borderId="10" xfId="0" applyFont="1" applyFill="1" applyBorder="1" applyAlignment="1">
      <alignment horizontal="left" vertical="top"/>
    </xf>
    <xf numFmtId="0" fontId="28" fillId="3" borderId="19" xfId="0" applyFont="1" applyFill="1" applyBorder="1" applyAlignment="1">
      <alignment horizontal="left" vertical="top" wrapText="1"/>
    </xf>
    <xf numFmtId="0" fontId="28" fillId="3" borderId="2" xfId="0" applyFont="1" applyFill="1" applyBorder="1" applyAlignment="1">
      <alignment horizontal="left" vertical="top" wrapText="1"/>
    </xf>
    <xf numFmtId="0" fontId="82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3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29" fillId="0" borderId="0" xfId="0" applyFont="1" applyAlignment="1">
      <alignment horizontal="left" vertical="top" wrapText="1"/>
    </xf>
    <xf numFmtId="0" fontId="63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/>
    </xf>
    <xf numFmtId="0" fontId="19" fillId="4" borderId="8" xfId="0" applyFont="1" applyFill="1" applyBorder="1" applyAlignment="1">
      <alignment horizontal="center" vertical="top" wrapText="1"/>
    </xf>
    <xf numFmtId="0" fontId="19" fillId="4" borderId="7" xfId="0" applyFont="1" applyFill="1" applyBorder="1" applyAlignment="1">
      <alignment horizontal="center" vertical="top" wrapText="1"/>
    </xf>
    <xf numFmtId="0" fontId="19" fillId="4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0" fillId="4" borderId="3" xfId="6" applyFont="1" applyFill="1" applyBorder="1" applyAlignment="1">
      <alignment horizontal="left"/>
    </xf>
    <xf numFmtId="49" fontId="35" fillId="4" borderId="3" xfId="6" applyNumberFormat="1" applyFont="1" applyFill="1" applyBorder="1" applyAlignment="1">
      <alignment horizontal="center" vertical="center" wrapText="1"/>
    </xf>
    <xf numFmtId="0" fontId="35" fillId="4" borderId="3" xfId="6" applyFont="1" applyFill="1" applyBorder="1" applyAlignment="1">
      <alignment horizontal="center" vertical="center" wrapText="1"/>
    </xf>
    <xf numFmtId="49" fontId="35" fillId="4" borderId="8" xfId="6" applyNumberFormat="1" applyFont="1" applyFill="1" applyBorder="1" applyAlignment="1">
      <alignment horizontal="center" vertical="center" wrapText="1"/>
    </xf>
    <xf numFmtId="49" fontId="35" fillId="4" borderId="7" xfId="6" applyNumberFormat="1" applyFont="1" applyFill="1" applyBorder="1" applyAlignment="1">
      <alignment horizontal="center" vertical="center" wrapText="1"/>
    </xf>
    <xf numFmtId="49" fontId="35" fillId="4" borderId="4" xfId="6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/>
    </xf>
    <xf numFmtId="49" fontId="23" fillId="3" borderId="0" xfId="0" applyNumberFormat="1" applyFont="1" applyFill="1" applyAlignment="1">
      <alignment horizontal="left" vertical="top" wrapText="1"/>
    </xf>
    <xf numFmtId="49" fontId="35" fillId="4" borderId="3" xfId="6" applyNumberFormat="1" applyFont="1" applyFill="1" applyBorder="1" applyAlignment="1">
      <alignment horizontal="center" vertical="center"/>
    </xf>
    <xf numFmtId="0" fontId="35" fillId="4" borderId="3" xfId="6" applyFont="1" applyFill="1" applyBorder="1" applyAlignment="1">
      <alignment horizontal="center" vertical="center"/>
    </xf>
    <xf numFmtId="49" fontId="35" fillId="4" borderId="8" xfId="6" applyNumberFormat="1" applyFont="1" applyFill="1" applyBorder="1" applyAlignment="1">
      <alignment horizontal="center" vertical="center"/>
    </xf>
    <xf numFmtId="49" fontId="35" fillId="4" borderId="4" xfId="6" applyNumberFormat="1" applyFont="1" applyFill="1" applyBorder="1" applyAlignment="1">
      <alignment horizontal="center" vertical="center"/>
    </xf>
    <xf numFmtId="0" fontId="61" fillId="0" borderId="0" xfId="6" applyFont="1" applyAlignment="1">
      <alignment horizontal="left" vertical="top" wrapText="1"/>
    </xf>
    <xf numFmtId="0" fontId="90" fillId="0" borderId="0" xfId="6" applyFont="1" applyAlignment="1">
      <alignment horizontal="left"/>
    </xf>
    <xf numFmtId="0" fontId="30" fillId="4" borderId="3" xfId="0" applyFont="1" applyFill="1" applyBorder="1" applyAlignment="1">
      <alignment horizontal="left"/>
    </xf>
    <xf numFmtId="0" fontId="30" fillId="4" borderId="14" xfId="0" applyFont="1" applyFill="1" applyBorder="1" applyAlignment="1">
      <alignment horizontal="center"/>
    </xf>
    <xf numFmtId="0" fontId="30" fillId="4" borderId="15" xfId="0" applyFont="1" applyFill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center"/>
    </xf>
    <xf numFmtId="0" fontId="30" fillId="4" borderId="18" xfId="0" applyFont="1" applyFill="1" applyBorder="1" applyAlignment="1">
      <alignment horizontal="center"/>
    </xf>
    <xf numFmtId="0" fontId="35" fillId="4" borderId="3" xfId="6" applyFont="1" applyFill="1" applyBorder="1" applyAlignment="1">
      <alignment horizontal="center"/>
    </xf>
    <xf numFmtId="49" fontId="24" fillId="4" borderId="3" xfId="6" applyNumberFormat="1" applyFont="1" applyFill="1" applyBorder="1" applyAlignment="1">
      <alignment horizontal="center" vertical="center"/>
    </xf>
    <xf numFmtId="0" fontId="24" fillId="4" borderId="3" xfId="6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56" fillId="4" borderId="8" xfId="0" applyFont="1" applyFill="1" applyBorder="1" applyAlignment="1">
      <alignment horizontal="center" vertical="top" wrapText="1"/>
    </xf>
    <xf numFmtId="0" fontId="56" fillId="4" borderId="7" xfId="0" applyFont="1" applyFill="1" applyBorder="1" applyAlignment="1">
      <alignment horizontal="center" vertical="top" wrapText="1"/>
    </xf>
    <xf numFmtId="0" fontId="56" fillId="4" borderId="4" xfId="0" applyFont="1" applyFill="1" applyBorder="1" applyAlignment="1">
      <alignment horizontal="center" vertical="top" wrapText="1"/>
    </xf>
    <xf numFmtId="0" fontId="56" fillId="4" borderId="3" xfId="4" applyFont="1" applyFill="1" applyBorder="1" applyAlignment="1" applyProtection="1">
      <alignment horizontal="center" vertical="center" wrapText="1"/>
      <protection locked="0"/>
    </xf>
    <xf numFmtId="0" fontId="60" fillId="4" borderId="3" xfId="0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center"/>
    </xf>
    <xf numFmtId="0" fontId="60" fillId="4" borderId="7" xfId="0" applyFont="1" applyFill="1" applyBorder="1" applyAlignment="1">
      <alignment horizontal="center"/>
    </xf>
    <xf numFmtId="0" fontId="60" fillId="4" borderId="4" xfId="0" applyFont="1" applyFill="1" applyBorder="1" applyAlignment="1">
      <alignment horizontal="center"/>
    </xf>
    <xf numFmtId="0" fontId="58" fillId="4" borderId="8" xfId="0" applyFont="1" applyFill="1" applyBorder="1" applyAlignment="1">
      <alignment horizontal="center" vertical="top" wrapText="1"/>
    </xf>
    <xf numFmtId="0" fontId="58" fillId="4" borderId="7" xfId="0" applyFont="1" applyFill="1" applyBorder="1" applyAlignment="1">
      <alignment horizontal="center" vertical="top" wrapText="1"/>
    </xf>
    <xf numFmtId="0" fontId="58" fillId="4" borderId="4" xfId="0" applyFont="1" applyFill="1" applyBorder="1" applyAlignment="1">
      <alignment horizontal="center" vertical="top" wrapText="1"/>
    </xf>
    <xf numFmtId="0" fontId="37" fillId="4" borderId="14" xfId="0" applyFont="1" applyFill="1" applyBorder="1" applyAlignment="1">
      <alignment horizontal="center" wrapText="1"/>
    </xf>
    <xf numFmtId="0" fontId="37" fillId="4" borderId="15" xfId="0" applyFont="1" applyFill="1" applyBorder="1" applyAlignment="1">
      <alignment horizontal="center" wrapText="1"/>
    </xf>
    <xf numFmtId="0" fontId="37" fillId="4" borderId="9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  <xf numFmtId="16" fontId="6" fillId="0" borderId="8" xfId="0" quotePrefix="1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2" fillId="0" borderId="0" xfId="0" applyFont="1" applyAlignment="1">
      <alignment horizontal="left"/>
    </xf>
    <xf numFmtId="0" fontId="60" fillId="4" borderId="3" xfId="0" applyFont="1" applyFill="1" applyBorder="1" applyAlignment="1">
      <alignment horizontal="center" wrapText="1"/>
    </xf>
    <xf numFmtId="0" fontId="58" fillId="4" borderId="3" xfId="0" applyFont="1" applyFill="1" applyBorder="1" applyAlignment="1">
      <alignment horizontal="center" vertical="top" wrapText="1"/>
    </xf>
    <xf numFmtId="0" fontId="60" fillId="4" borderId="3" xfId="0" applyFont="1" applyFill="1" applyBorder="1" applyAlignment="1">
      <alignment horizontal="center" vertical="top" wrapText="1"/>
    </xf>
    <xf numFmtId="0" fontId="59" fillId="4" borderId="20" xfId="0" applyFont="1" applyFill="1" applyBorder="1" applyAlignment="1">
      <alignment horizontal="center" wrapText="1"/>
    </xf>
    <xf numFmtId="0" fontId="59" fillId="4" borderId="15" xfId="0" applyFont="1" applyFill="1" applyBorder="1" applyAlignment="1">
      <alignment horizontal="center" wrapText="1"/>
    </xf>
    <xf numFmtId="0" fontId="59" fillId="4" borderId="19" xfId="0" applyFont="1" applyFill="1" applyBorder="1" applyAlignment="1">
      <alignment horizontal="center" wrapText="1"/>
    </xf>
    <xf numFmtId="0" fontId="59" fillId="4" borderId="18" xfId="0" applyFont="1" applyFill="1" applyBorder="1" applyAlignment="1">
      <alignment horizontal="center" wrapText="1"/>
    </xf>
    <xf numFmtId="0" fontId="62" fillId="0" borderId="0" xfId="0" applyFont="1" applyFill="1" applyAlignment="1">
      <alignment horizontal="left"/>
    </xf>
    <xf numFmtId="0" fontId="56" fillId="4" borderId="8" xfId="4" applyFont="1" applyFill="1" applyBorder="1" applyAlignment="1" applyProtection="1">
      <alignment horizontal="center" vertical="center" wrapText="1"/>
      <protection locked="0"/>
    </xf>
    <xf numFmtId="0" fontId="56" fillId="4" borderId="7" xfId="4" applyFont="1" applyFill="1" applyBorder="1" applyAlignment="1" applyProtection="1">
      <alignment horizontal="center" vertical="center" wrapText="1"/>
      <protection locked="0"/>
    </xf>
    <xf numFmtId="0" fontId="56" fillId="4" borderId="4" xfId="4" applyFont="1" applyFill="1" applyBorder="1" applyAlignment="1" applyProtection="1">
      <alignment horizontal="center" vertical="center" wrapText="1"/>
      <protection locked="0"/>
    </xf>
    <xf numFmtId="0" fontId="56" fillId="4" borderId="9" xfId="0" applyFont="1" applyFill="1" applyBorder="1" applyAlignment="1">
      <alignment horizontal="center" vertical="center" wrapText="1"/>
    </xf>
    <xf numFmtId="0" fontId="56" fillId="4" borderId="2" xfId="0" applyFont="1" applyFill="1" applyBorder="1" applyAlignment="1">
      <alignment horizontal="center" vertical="center" wrapText="1"/>
    </xf>
    <xf numFmtId="0" fontId="56" fillId="4" borderId="8" xfId="0" applyFont="1" applyFill="1" applyBorder="1" applyAlignment="1">
      <alignment horizontal="center" vertical="center" wrapText="1"/>
    </xf>
    <xf numFmtId="0" fontId="56" fillId="4" borderId="14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 wrapText="1"/>
    </xf>
    <xf numFmtId="0" fontId="56" fillId="4" borderId="7" xfId="0" applyFont="1" applyFill="1" applyBorder="1" applyAlignment="1">
      <alignment horizontal="center" vertical="center" wrapText="1"/>
    </xf>
    <xf numFmtId="0" fontId="56" fillId="4" borderId="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 wrapText="1"/>
    </xf>
    <xf numFmtId="16" fontId="6" fillId="0" borderId="3" xfId="0" quotePrefix="1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8" fillId="4" borderId="3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top" wrapText="1"/>
    </xf>
    <xf numFmtId="0" fontId="38" fillId="4" borderId="3" xfId="0" applyFont="1" applyFill="1" applyBorder="1" applyAlignment="1">
      <alignment horizontal="center" vertical="top" wrapText="1"/>
    </xf>
    <xf numFmtId="0" fontId="18" fillId="4" borderId="8" xfId="0" applyFont="1" applyFill="1" applyBorder="1" applyAlignment="1">
      <alignment horizontal="center" vertical="top" wrapText="1"/>
    </xf>
    <xf numFmtId="0" fontId="18" fillId="4" borderId="4" xfId="0" applyFont="1" applyFill="1" applyBorder="1" applyAlignment="1">
      <alignment horizontal="center" vertical="top" wrapText="1"/>
    </xf>
    <xf numFmtId="0" fontId="38" fillId="4" borderId="5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0" fontId="19" fillId="0" borderId="8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16" fontId="6" fillId="0" borderId="4" xfId="0" quotePrefix="1" applyNumberFormat="1" applyFont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40" fillId="0" borderId="0" xfId="0" applyFont="1" applyFill="1" applyBorder="1" applyAlignment="1">
      <alignment horizontal="left" vertical="top" wrapText="1"/>
    </xf>
    <xf numFmtId="49" fontId="6" fillId="3" borderId="3" xfId="0" applyNumberFormat="1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9" fillId="4" borderId="8" xfId="0" applyFont="1" applyFill="1" applyBorder="1" applyAlignment="1">
      <alignment horizontal="center" vertical="top"/>
    </xf>
    <xf numFmtId="0" fontId="19" fillId="4" borderId="4" xfId="0" applyFont="1" applyFill="1" applyBorder="1" applyAlignment="1">
      <alignment horizontal="center" vertical="top"/>
    </xf>
    <xf numFmtId="0" fontId="21" fillId="0" borderId="0" xfId="0" applyFont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top"/>
    </xf>
    <xf numFmtId="0" fontId="19" fillId="4" borderId="3" xfId="0" applyFont="1" applyFill="1" applyBorder="1" applyAlignment="1">
      <alignment horizontal="center" vertical="center"/>
    </xf>
    <xf numFmtId="49" fontId="23" fillId="3" borderId="0" xfId="0" applyNumberFormat="1" applyFont="1" applyFill="1" applyBorder="1" applyAlignment="1">
      <alignment horizontal="left" vertical="top" wrapText="1"/>
    </xf>
    <xf numFmtId="0" fontId="79" fillId="3" borderId="0" xfId="0" applyFont="1" applyFill="1" applyAlignment="1">
      <alignment horizontal="center"/>
    </xf>
    <xf numFmtId="49" fontId="7" fillId="3" borderId="3" xfId="0" applyNumberFormat="1" applyFont="1" applyFill="1" applyBorder="1" applyAlignment="1">
      <alignment vertical="top" wrapText="1"/>
    </xf>
    <xf numFmtId="49" fontId="6" fillId="3" borderId="3" xfId="0" applyNumberFormat="1" applyFont="1" applyFill="1" applyBorder="1" applyAlignment="1">
      <alignment vertical="top" wrapText="1"/>
    </xf>
    <xf numFmtId="0" fontId="19" fillId="4" borderId="3" xfId="0" applyFont="1" applyFill="1" applyBorder="1" applyAlignment="1">
      <alignment horizontal="center" vertical="center" wrapText="1"/>
    </xf>
    <xf numFmtId="2" fontId="19" fillId="3" borderId="12" xfId="1" applyNumberFormat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horizontal="center" vertical="center" wrapText="1"/>
    </xf>
    <xf numFmtId="0" fontId="46" fillId="3" borderId="0" xfId="11" applyFont="1" applyFill="1" applyBorder="1" applyAlignment="1">
      <alignment horizontal="left" wrapText="1"/>
    </xf>
    <xf numFmtId="0" fontId="79" fillId="3" borderId="0" xfId="6" applyFont="1" applyFill="1" applyBorder="1" applyAlignment="1">
      <alignment horizontal="center" vertical="center" wrapText="1"/>
    </xf>
    <xf numFmtId="0" fontId="28" fillId="0" borderId="0" xfId="6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79" fillId="3" borderId="0" xfId="0" applyFont="1" applyFill="1" applyAlignment="1">
      <alignment horizontal="center" vertical="center"/>
    </xf>
    <xf numFmtId="0" fontId="40" fillId="3" borderId="0" xfId="6" applyFont="1" applyFill="1" applyBorder="1" applyAlignment="1">
      <alignment horizontal="left" vertical="center"/>
    </xf>
    <xf numFmtId="16" fontId="6" fillId="0" borderId="8" xfId="0" quotePrefix="1" applyNumberFormat="1" applyFont="1" applyBorder="1" applyAlignment="1">
      <alignment horizontal="center" vertical="center" wrapText="1"/>
    </xf>
    <xf numFmtId="16" fontId="6" fillId="0" borderId="4" xfId="0" quotePrefix="1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19" fillId="4" borderId="8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</cellXfs>
  <cellStyles count="14">
    <cellStyle name="C01_Page_head" xfId="12"/>
    <cellStyle name="Comma 2" xfId="5"/>
    <cellStyle name="Comma 3" xfId="7"/>
    <cellStyle name="fa_row_header_bold" xfId="3"/>
    <cellStyle name="Normal 2" xfId="6"/>
    <cellStyle name="Normal 2 2" xfId="9"/>
    <cellStyle name="Normal 3" xfId="13"/>
    <cellStyle name="Normale 3 2" xfId="4"/>
    <cellStyle name="Percent 2" xfId="8"/>
    <cellStyle name="Гиперссылка" xfId="10" builtinId="8"/>
    <cellStyle name="Обычный" xfId="0" builtinId="0"/>
    <cellStyle name="Обычный 2" xfId="11"/>
    <cellStyle name="Процентный" xfId="2" builtinId="5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2233C"/>
      <color rgb="FF666666"/>
      <color rgb="FF00C5FF"/>
      <color rgb="FF2368E3"/>
      <color rgb="FFFF7687"/>
      <color rgb="FF78BF55"/>
      <color rgb="FF0072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1052;&#1077;&#1085;&#1102;!A1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2;&#1077;&#1085;&#110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0</xdr:colOff>
      <xdr:row>5</xdr:row>
      <xdr:rowOff>141540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029" r="4101" b="21371"/>
        <a:stretch/>
      </xdr:blipFill>
      <xdr:spPr>
        <a:xfrm>
          <a:off x="5572126" y="0"/>
          <a:ext cx="0" cy="54839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0</xdr:colOff>
      <xdr:row>5</xdr:row>
      <xdr:rowOff>160590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029" r="4101" b="21371"/>
        <a:stretch/>
      </xdr:blipFill>
      <xdr:spPr>
        <a:xfrm>
          <a:off x="5572125" y="0"/>
          <a:ext cx="2857499" cy="567443"/>
        </a:xfrm>
        <a:prstGeom prst="rect">
          <a:avLst/>
        </a:prstGeom>
      </xdr:spPr>
    </xdr:pic>
    <xdr:clientData/>
  </xdr:twoCellAnchor>
  <xdr:twoCellAnchor editAs="oneCell">
    <xdr:from>
      <xdr:col>1</xdr:col>
      <xdr:colOff>22413</xdr:colOff>
      <xdr:row>0</xdr:row>
      <xdr:rowOff>33617</xdr:rowOff>
    </xdr:from>
    <xdr:to>
      <xdr:col>1</xdr:col>
      <xdr:colOff>405013</xdr:colOff>
      <xdr:row>1</xdr:row>
      <xdr:rowOff>76005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1F196D-B685-4B39-9C54-B7B41983F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8942" y="33617"/>
          <a:ext cx="382600" cy="3785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91214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C69781-94F6-4A5A-B08F-2F22F35D5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42388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11618F-46DC-4F60-8997-53ADA55BF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DB8767-3A2E-4BBC-8197-8E9BEBA19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A090DB-071B-4629-A619-79DA4C75E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7A4DF9-F872-4A7A-86AE-FF1365E35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9D3BAC-A2AC-4620-BC2D-540C8E55A0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E9FE1B-665C-4033-9550-26307DB68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8CF12D-59EF-4DDE-874D-CF7C8EB42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83210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91CBA3-A3C8-4000-8DBC-91E585405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0</xdr:row>
      <xdr:rowOff>382567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B1A8D9-F0BB-4B4C-BD0B-C3744A61B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91214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15D58F-903C-45C3-88A0-F7A4AA1F3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0</xdr:row>
      <xdr:rowOff>382567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B1EA79-97BA-4EE9-B0CC-3D34F1C7F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0</xdr:row>
      <xdr:rowOff>382567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7417060-C167-4E53-95C0-7CAB269CB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0</xdr:row>
      <xdr:rowOff>382567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BBE6302-D2A6-4E46-A2A2-C5221FDF7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0</xdr:row>
      <xdr:rowOff>381206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F4F531-95B2-4BED-A242-DFA91F8AA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1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128567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94B522-C9F8-4A1E-BB58-14A8087EF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124832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7190FC-E5F1-4186-8C9A-44BB365E9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0</xdr:row>
      <xdr:rowOff>382567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57571E9-4CC1-40A0-A8E3-F10567306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381001</xdr:colOff>
      <xdr:row>1</xdr:row>
      <xdr:rowOff>128567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C43036-4FC4-4A96-904C-2ED2FD0AC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381000" cy="3825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74F26-EC3C-457E-8046-B85193AAE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124031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41087-4BA7-4A71-AE27-99513CF4CB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1</xdr:row>
      <xdr:rowOff>42388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528599-0BA2-417E-BEAA-A6AD2EF94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" cy="3825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4;&#1042;&#1057;&#1080;&#1050;\CSR%20and%20Sustainability\NEW%20FOLDERs%20ORDER\Annual%20report\Annual%20report%20Enel%20Russia\Sustainability%20report%202021\&#1060;&#1057;&#1044;\Enel%20Russia_AR_Environment_Waste_filled_13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mukhortova\AppData\Local\Microsoft\Windows\INetCache\Content.Outlook\0LS25ES8\X5%20Retail%20Group%20-%20&#1056;&#1072;&#1089;&#1095;&#1077;&#1090;%20&#1074;&#1099;&#1073;&#1088;&#1086;&#1089;&#1086;&#1074;%20&#1055;&#1043;%202018-2019%20V%202.3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fs02\WorkingDocs\rumos0104\Data4\RA\ERS\sustainability_ERS\Sustainability%20targets\Enel\30000.%20&#1056;&#1072;&#1073;&#1086;&#1090;&#1072;%20&#1087;&#1086;%20&#1087;&#1088;&#1086;&#1077;&#1082;&#1090;&#1091;\30300%20&#1056;&#1072;&#1073;&#1086;&#1095;&#1080;&#1077;%20&#1073;&#1091;&#1084;&#1072;&#1075;&#1080;\30320%20&#1060;&#1086;&#1088;&#1084;&#1072;%20&#1089;&#1073;&#1086;&#1088;&#1072;%20&#1076;&#1072;&#1085;&#1085;&#1099;&#1093;\Old\General%20disclosure%20-%20core%20option_eu+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RS\sustainability_ERS\Sustainability%20targets\Enel\30000.%20&#1056;&#1072;&#1073;&#1086;&#1090;&#1072;%20&#1087;&#1086;%20&#1087;&#1088;&#1086;&#1077;&#1082;&#1090;&#1091;\30300%20&#1056;&#1072;&#1073;&#1086;&#1095;&#1080;&#1077;%20&#1073;&#1091;&#1084;&#1072;&#1075;&#1080;\30320%20&#1060;&#1086;&#1088;&#1084;&#1072;%20&#1089;&#1073;&#1086;&#1088;&#1072;%20&#1076;&#1072;&#1085;&#1085;&#1099;&#1093;\Standards%20300\ENEL_GRI%20Forms_Group%20302_Energy%20-%20high%20importanc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0437966\Enel%20Russia_AR21_GRI%20Forms_Environment_16_03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 категории"/>
      <sheetName val="Sheet8"/>
      <sheetName val="306-3 306-4 306-5 by category"/>
      <sheetName val="306-3 306-4 306-5 by class"/>
      <sheetName val="GRI классы"/>
      <sheetName val="Secondary use"/>
      <sheetName val="GRI 306_Secondary use"/>
      <sheetName val="Отходы учёт год"/>
    </sheetNames>
    <sheetDataSet>
      <sheetData sheetId="0">
        <row r="1">
          <cell r="A1" t="str">
            <v>Конаковская ГРЭС</v>
          </cell>
        </row>
        <row r="2">
          <cell r="C2" t="str">
            <v>НАЛИЧИЕ ОТХОДОВ НА НАЧАЛО ОТЧЕТНОГО ПЕРИОДА, ТОНН</v>
          </cell>
          <cell r="M2" t="str">
            <v>306-3 ОБРАЗОВАНИЕ ОТХОДОВ</v>
          </cell>
          <cell r="R2" t="str">
            <v>306-4 ОБРАЩЕНИЕ С ОТХОДАМИ В РАМКАХ ЦИКЛИЧЕСКОЙ ЭКОНОМИКИ</v>
          </cell>
          <cell r="AG2" t="str">
            <v>306-5 ОБРАЩЕНИЕ С ОТХОДАМИ БЕЗ ВОССТАНОВЛЕНИЯ</v>
          </cell>
          <cell r="BA2" t="str">
            <v>РАЗМЕЩЕНИЕ ОТХОДОВ НА ЭКСПЛУАТИРУЕМЫХ ОБЪЕКТАХ, ТОНН</v>
          </cell>
          <cell r="BP2" t="str">
            <v>НАЛИЧИЕ ОТХОДОВ НА КОНЕЦ ОТЧЕТНОГО ПЕРИОДА, ТОНН</v>
          </cell>
        </row>
        <row r="3">
          <cell r="C3" t="str">
            <v>2021</v>
          </cell>
          <cell r="E3" t="str">
            <v>2020</v>
          </cell>
          <cell r="G3" t="str">
            <v>2019</v>
          </cell>
          <cell r="I3" t="str">
            <v>2018</v>
          </cell>
          <cell r="K3" t="str">
            <v>2017</v>
          </cell>
          <cell r="M3" t="str">
            <v>2021</v>
          </cell>
          <cell r="N3" t="str">
            <v>2020</v>
          </cell>
          <cell r="O3" t="str">
            <v>2019</v>
          </cell>
          <cell r="P3" t="str">
            <v>2018</v>
          </cell>
          <cell r="Q3" t="str">
            <v>2017</v>
          </cell>
          <cell r="R3" t="str">
            <v>2021</v>
          </cell>
          <cell r="U3" t="str">
            <v>2020</v>
          </cell>
          <cell r="X3" t="str">
            <v>2019</v>
          </cell>
          <cell r="AA3" t="str">
            <v>2018</v>
          </cell>
          <cell r="AD3" t="str">
            <v>2017</v>
          </cell>
          <cell r="AG3" t="str">
            <v>2021</v>
          </cell>
          <cell r="AK3" t="str">
            <v>2020</v>
          </cell>
          <cell r="AO3" t="str">
            <v>2019</v>
          </cell>
          <cell r="AS3" t="str">
            <v>2018</v>
          </cell>
          <cell r="AW3" t="str">
            <v>2017</v>
          </cell>
          <cell r="BA3" t="str">
            <v>2021</v>
          </cell>
          <cell r="BD3" t="str">
            <v>2020</v>
          </cell>
          <cell r="BG3" t="str">
            <v>2019</v>
          </cell>
          <cell r="BJ3" t="str">
            <v>2018</v>
          </cell>
          <cell r="BM3" t="str">
            <v>2017</v>
          </cell>
          <cell r="BP3" t="str">
            <v>2021</v>
          </cell>
          <cell r="BR3" t="str">
            <v>2020</v>
          </cell>
          <cell r="BT3" t="str">
            <v>2019</v>
          </cell>
          <cell r="BV3" t="str">
            <v>2018</v>
          </cell>
          <cell r="BX3" t="str">
            <v>2017</v>
          </cell>
        </row>
        <row r="4">
          <cell r="C4" t="str">
            <v>Хранение</v>
          </cell>
          <cell r="D4" t="str">
            <v>Накопление</v>
          </cell>
          <cell r="E4" t="str">
            <v>Хранение</v>
          </cell>
          <cell r="F4" t="str">
            <v>Накопление</v>
          </cell>
          <cell r="G4" t="str">
            <v>Хранение</v>
          </cell>
          <cell r="H4" t="str">
            <v>Накопление</v>
          </cell>
          <cell r="I4" t="str">
            <v>Хранение</v>
          </cell>
          <cell r="J4" t="str">
            <v>Накопление</v>
          </cell>
          <cell r="K4" t="str">
            <v>Хранение</v>
          </cell>
          <cell r="L4" t="str">
            <v>Накопление</v>
          </cell>
          <cell r="M4" t="str">
            <v>Общее количество образованных отходов, тонн</v>
          </cell>
          <cell r="N4" t="str">
            <v>Общее количество образованных отходов, тонн</v>
          </cell>
          <cell r="O4" t="str">
            <v>Общее количество образованных отходов, тонн</v>
          </cell>
          <cell r="P4" t="str">
            <v>Общее количество образованных отходов, тонн</v>
          </cell>
          <cell r="Q4" t="str">
            <v>Общее количество образованных отходов, тонн</v>
          </cell>
          <cell r="R4" t="str">
            <v>Общее количество отходов, переданное на утилизацию, тонн</v>
          </cell>
          <cell r="S4" t="str">
            <v>Общее количество отходов, переданное на переработку, тонн</v>
          </cell>
          <cell r="T4" t="str">
            <v>Общее количество отходов, переданное на прочие восстановительные операции, тонн</v>
          </cell>
          <cell r="U4" t="str">
            <v>Общее количество отходов, переданное на утилизацию, тонн</v>
          </cell>
          <cell r="V4" t="str">
            <v>Общее количество отходов, переданное на переработку, тонн</v>
          </cell>
          <cell r="W4" t="str">
            <v>Общее количество отходов, переданное на прочие восстановительные операции, тонн</v>
          </cell>
          <cell r="X4" t="str">
            <v>Общее количество отходов, переданное на утилизацию, тонн</v>
          </cell>
          <cell r="Y4" t="str">
            <v>Общее количество отходов, переданное на переработку, тонн</v>
          </cell>
          <cell r="Z4" t="str">
            <v>Общее количество отходов, переданное на прочие восстановительные операции, тонн</v>
          </cell>
          <cell r="AA4" t="str">
            <v>Общее количество отходов, переданное на утилизацию, тонн</v>
          </cell>
          <cell r="AB4" t="str">
            <v>Общее количество отходов, переданное на переработку, тонн</v>
          </cell>
          <cell r="AC4" t="str">
            <v>Общее количество отходов, переданное на прочие восстановительные операции, тонн</v>
          </cell>
          <cell r="AD4" t="str">
            <v>Общее количество отходов, переданное на утилизацию, тонн</v>
          </cell>
          <cell r="AE4" t="str">
            <v>Общее количество отходов, переданное на переработку, тонн</v>
          </cell>
          <cell r="AF4" t="str">
            <v>Общее количество отходов, переданное на прочие восстановительные операции, тонн</v>
          </cell>
          <cell r="AG4" t="str">
            <v>Общее количество отходов, переданное на сжигание (с рекуперацией энергии), тонн</v>
          </cell>
          <cell r="AH4" t="str">
            <v>Общее количество отходов, переданное на сжигание (без рекуперации энергии), тонн</v>
          </cell>
          <cell r="AI4" t="str">
            <v>Общее количество отходов, переданное на захоронение на полигоне, тонн</v>
          </cell>
          <cell r="AJ4" t="str">
            <v>Общее количество отходов, переданное на прочие виды обращения с отходами без восстановления, тонн</v>
          </cell>
          <cell r="AK4" t="str">
            <v>Общее количество отходов, переданное на сжигание (с рекуперацией энергии), тонн</v>
          </cell>
          <cell r="AL4" t="str">
            <v>Общее количество отходов, переданное на сжигание (без рекуперации энергии), тонн</v>
          </cell>
          <cell r="AM4" t="str">
            <v>Общее количество отходов, переданное на захоронение на полигоне, тонн</v>
          </cell>
          <cell r="AN4" t="str">
            <v>Общее количество отходов, переданное на прочие виды обращения с отходами без восстановления, тонн</v>
          </cell>
          <cell r="AO4" t="str">
            <v>Общее количество отходов, переданное на сжигание (с рекуперацией энергии), тонн</v>
          </cell>
          <cell r="AP4" t="str">
            <v>Общее количество отходов, переданное на сжигание (без рекуперации энергии), тонн</v>
          </cell>
          <cell r="AQ4" t="str">
            <v>Общее количество отходов, переданное на захоронение на полигоне, тонн</v>
          </cell>
          <cell r="AR4" t="str">
            <v>Общее количество отходов, переданное на прочие виды обращения с отходами без восстановления, тонн</v>
          </cell>
          <cell r="AS4" t="str">
            <v>Общее количество отходов, переданное на сжигание (с рекуперацией энергии), тонн</v>
          </cell>
          <cell r="AT4" t="str">
            <v>Общее количество отходов, переданное на сжигание (без рекуперации энергии), тонн</v>
          </cell>
          <cell r="AU4" t="str">
            <v>Общее количество отходов, переданное на захоронение на полигоне, тонн</v>
          </cell>
          <cell r="AV4" t="str">
            <v>Общее количество отходов, переданное на прочие виды обращения с отходами без восстановления, тонн</v>
          </cell>
          <cell r="AW4" t="str">
            <v>Общее количество отходов, переданное на сжигание (с рекуперацией энергии), тонн</v>
          </cell>
          <cell r="AX4" t="str">
            <v>Общее количество отходов, переданное на сжигание (без рекуперации энергии), тонн</v>
          </cell>
          <cell r="AY4" t="str">
            <v>Общее количество отходов, переданное на захоронение на полигоне, тонн</v>
          </cell>
          <cell r="AZ4" t="str">
            <v>Общее количество отходов, переданное на прочие виды обращения с отходами без восстановления, тонн</v>
          </cell>
          <cell r="BA4" t="str">
            <v>Хранение</v>
          </cell>
          <cell r="BB4" t="str">
            <v>Всего</v>
          </cell>
          <cell r="BC4" t="str">
            <v>захоронение</v>
          </cell>
          <cell r="BD4" t="str">
            <v>Хранение</v>
          </cell>
          <cell r="BE4" t="str">
            <v>Всего</v>
          </cell>
          <cell r="BF4" t="str">
            <v>захоронение</v>
          </cell>
          <cell r="BG4" t="str">
            <v>Хранение</v>
          </cell>
          <cell r="BH4" t="str">
            <v>Всего</v>
          </cell>
          <cell r="BI4" t="str">
            <v>захоронение</v>
          </cell>
          <cell r="BJ4" t="str">
            <v>Хранение</v>
          </cell>
          <cell r="BK4" t="str">
            <v>Всего</v>
          </cell>
          <cell r="BL4" t="str">
            <v>захоронение</v>
          </cell>
          <cell r="BM4" t="str">
            <v>Хранение</v>
          </cell>
          <cell r="BN4" t="str">
            <v>Всего</v>
          </cell>
          <cell r="BO4" t="str">
            <v>захоронение</v>
          </cell>
          <cell r="BP4" t="str">
            <v>Хранение</v>
          </cell>
          <cell r="BQ4" t="str">
            <v>Накопление</v>
          </cell>
          <cell r="BR4" t="str">
            <v>Хранение</v>
          </cell>
          <cell r="BS4" t="str">
            <v>Накопление</v>
          </cell>
          <cell r="BT4" t="str">
            <v>Хранение</v>
          </cell>
          <cell r="BU4" t="str">
            <v>Накопление</v>
          </cell>
          <cell r="BV4" t="str">
            <v>Хранение</v>
          </cell>
          <cell r="BW4" t="str">
            <v>Накопление</v>
          </cell>
          <cell r="BX4" t="str">
            <v>Хранение</v>
          </cell>
          <cell r="BY4" t="str">
            <v>Накопление</v>
          </cell>
        </row>
        <row r="5">
          <cell r="A5" t="str">
            <v>Опасные отходы</v>
          </cell>
          <cell r="B5" t="str">
            <v>Бытовые и аналогичные им отходы (отходы офисов, столовых и т.д.)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42.55</v>
          </cell>
          <cell r="N5">
            <v>69.77</v>
          </cell>
          <cell r="O5">
            <v>94.525999999999996</v>
          </cell>
          <cell r="P5">
            <v>132.33100000000002</v>
          </cell>
          <cell r="Q5">
            <v>123.42099999999999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175.19500000000002</v>
          </cell>
          <cell r="AJ5">
            <v>0</v>
          </cell>
          <cell r="AK5">
            <v>0</v>
          </cell>
          <cell r="AL5">
            <v>0</v>
          </cell>
          <cell r="AM5">
            <v>69.77</v>
          </cell>
          <cell r="AN5">
            <v>0</v>
          </cell>
          <cell r="AO5">
            <v>0</v>
          </cell>
          <cell r="AP5">
            <v>0</v>
          </cell>
          <cell r="AQ5">
            <v>94.525999999999996</v>
          </cell>
          <cell r="AR5">
            <v>0</v>
          </cell>
          <cell r="AS5">
            <v>0</v>
          </cell>
          <cell r="AT5">
            <v>0</v>
          </cell>
          <cell r="AU5">
            <v>132.33100000000002</v>
          </cell>
          <cell r="AV5">
            <v>0</v>
          </cell>
          <cell r="AW5">
            <v>0</v>
          </cell>
          <cell r="AX5">
            <v>0</v>
          </cell>
          <cell r="AY5">
            <v>123.42100000000001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B6" t="str">
            <v>Золы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</row>
        <row r="7">
          <cell r="B7" t="str">
            <v>ИТ отходы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1.2E-2</v>
          </cell>
          <cell r="N7">
            <v>0.29500000000000004</v>
          </cell>
          <cell r="O7">
            <v>0</v>
          </cell>
          <cell r="P7">
            <v>0</v>
          </cell>
          <cell r="Q7">
            <v>0</v>
          </cell>
          <cell r="R7">
            <v>1.2E-2</v>
          </cell>
          <cell r="S7">
            <v>0</v>
          </cell>
          <cell r="T7">
            <v>0</v>
          </cell>
          <cell r="U7">
            <v>0.29500000000000004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B8" t="str">
            <v>Масла, вода и прочие жидкие отходы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7.3150000000000004</v>
          </cell>
          <cell r="M8">
            <v>70.461000000000013</v>
          </cell>
          <cell r="N8">
            <v>44.02</v>
          </cell>
          <cell r="O8">
            <v>53.35</v>
          </cell>
          <cell r="P8">
            <v>32.1</v>
          </cell>
          <cell r="Q8">
            <v>27.75</v>
          </cell>
          <cell r="R8">
            <v>70.461000000000013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44</v>
          </cell>
          <cell r="AM8">
            <v>0.02</v>
          </cell>
          <cell r="AN8">
            <v>0</v>
          </cell>
          <cell r="AO8">
            <v>0</v>
          </cell>
          <cell r="AP8">
            <v>53.35</v>
          </cell>
          <cell r="AQ8">
            <v>0</v>
          </cell>
          <cell r="AR8">
            <v>0</v>
          </cell>
          <cell r="AS8">
            <v>0</v>
          </cell>
          <cell r="AT8">
            <v>32.1</v>
          </cell>
          <cell r="AU8">
            <v>0</v>
          </cell>
          <cell r="AV8">
            <v>0</v>
          </cell>
          <cell r="AW8">
            <v>0</v>
          </cell>
          <cell r="AX8">
            <v>35.064999999999998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B9" t="str">
            <v>Отходы асбеста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22.279000000000003</v>
          </cell>
          <cell r="N9">
            <v>85.27300000000001</v>
          </cell>
          <cell r="O9">
            <v>130.876</v>
          </cell>
          <cell r="P9">
            <v>135.28099999999998</v>
          </cell>
          <cell r="Q9">
            <v>149.04499999999996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22.377000000000002</v>
          </cell>
          <cell r="AJ9">
            <v>0</v>
          </cell>
          <cell r="AK9">
            <v>0</v>
          </cell>
          <cell r="AL9">
            <v>0</v>
          </cell>
          <cell r="AM9">
            <v>85.27300000000001</v>
          </cell>
          <cell r="AN9">
            <v>0</v>
          </cell>
          <cell r="AO9">
            <v>0</v>
          </cell>
          <cell r="AP9">
            <v>0</v>
          </cell>
          <cell r="AQ9">
            <v>130.876</v>
          </cell>
          <cell r="AR9">
            <v>0</v>
          </cell>
          <cell r="AS9">
            <v>0</v>
          </cell>
          <cell r="AT9">
            <v>0</v>
          </cell>
          <cell r="AU9">
            <v>135.28100000000001</v>
          </cell>
          <cell r="AV9">
            <v>0</v>
          </cell>
          <cell r="AW9">
            <v>0</v>
          </cell>
          <cell r="AX9">
            <v>0</v>
          </cell>
          <cell r="AY9">
            <v>149.04499999999999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</row>
        <row r="10">
          <cell r="B10" t="str">
            <v>Почва и камни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1.94</v>
          </cell>
          <cell r="N10">
            <v>12</v>
          </cell>
          <cell r="O10">
            <v>0.75</v>
          </cell>
          <cell r="P10">
            <v>0</v>
          </cell>
          <cell r="Q10">
            <v>3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1.94</v>
          </cell>
          <cell r="AI10">
            <v>0</v>
          </cell>
          <cell r="AJ10">
            <v>0</v>
          </cell>
          <cell r="AK10">
            <v>0</v>
          </cell>
          <cell r="AL10">
            <v>12</v>
          </cell>
          <cell r="AM10">
            <v>0</v>
          </cell>
          <cell r="AN10">
            <v>0</v>
          </cell>
          <cell r="AO10">
            <v>0</v>
          </cell>
          <cell r="AP10">
            <v>0.75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3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B11" t="str">
            <v>Промышленные отходы</v>
          </cell>
          <cell r="C11">
            <v>0</v>
          </cell>
          <cell r="D11">
            <v>4400.0569999999998</v>
          </cell>
          <cell r="E11">
            <v>0</v>
          </cell>
          <cell r="F11">
            <v>0.91900000000000004</v>
          </cell>
          <cell r="G11">
            <v>0</v>
          </cell>
          <cell r="H11">
            <v>0.18</v>
          </cell>
          <cell r="I11">
            <v>0</v>
          </cell>
          <cell r="J11">
            <v>0.01</v>
          </cell>
          <cell r="K11">
            <v>0</v>
          </cell>
          <cell r="L11">
            <v>0</v>
          </cell>
          <cell r="M11">
            <v>643.30100000000016</v>
          </cell>
          <cell r="N11">
            <v>5507.8740000000007</v>
          </cell>
          <cell r="O11">
            <v>1124.1100000000001</v>
          </cell>
          <cell r="P11">
            <v>1458.9610000000002</v>
          </cell>
          <cell r="Q11">
            <v>1376.0150000000001</v>
          </cell>
          <cell r="R11">
            <v>1.1799999999999997</v>
          </cell>
          <cell r="S11">
            <v>0</v>
          </cell>
          <cell r="T11">
            <v>0</v>
          </cell>
          <cell r="U11">
            <v>1.0720000000000001</v>
          </cell>
          <cell r="V11">
            <v>0</v>
          </cell>
          <cell r="W11">
            <v>0</v>
          </cell>
          <cell r="X11">
            <v>1.2999999999999999E-2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5.535000000000001</v>
          </cell>
          <cell r="AI11">
            <v>497.90000000000009</v>
          </cell>
          <cell r="AJ11">
            <v>0</v>
          </cell>
          <cell r="AK11">
            <v>0</v>
          </cell>
          <cell r="AL11">
            <v>12.946999999999999</v>
          </cell>
          <cell r="AM11">
            <v>1094.7169999999999</v>
          </cell>
          <cell r="AN11">
            <v>0</v>
          </cell>
          <cell r="AO11">
            <v>0</v>
          </cell>
          <cell r="AP11">
            <v>4.7090000000000005</v>
          </cell>
          <cell r="AQ11">
            <v>1118.6490000000003</v>
          </cell>
          <cell r="AR11">
            <v>0</v>
          </cell>
          <cell r="AS11">
            <v>0</v>
          </cell>
          <cell r="AT11">
            <v>7.3999999999999995</v>
          </cell>
          <cell r="AU11">
            <v>1451.5709999999999</v>
          </cell>
          <cell r="AV11">
            <v>0</v>
          </cell>
          <cell r="AW11">
            <v>0</v>
          </cell>
          <cell r="AX11">
            <v>10.199999999999999</v>
          </cell>
          <cell r="AY11">
            <v>1365.8050000000001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4400.0569999999998</v>
          </cell>
          <cell r="BT11">
            <v>0</v>
          </cell>
          <cell r="BU11">
            <v>0.91900000000000004</v>
          </cell>
          <cell r="BV11">
            <v>0</v>
          </cell>
          <cell r="BW11">
            <v>0</v>
          </cell>
          <cell r="BX11">
            <v>0</v>
          </cell>
          <cell r="BY11">
            <v>0.01</v>
          </cell>
        </row>
        <row r="12">
          <cell r="B12" t="str">
            <v>Прочие отходы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1.68</v>
          </cell>
          <cell r="P12">
            <v>0</v>
          </cell>
          <cell r="Q12">
            <v>6.7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1.68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6.7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</row>
        <row r="13">
          <cell r="B13" t="str">
            <v>Упаковка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9.9000000000000005E-2</v>
          </cell>
          <cell r="N13">
            <v>1.25</v>
          </cell>
          <cell r="O13">
            <v>0.66</v>
          </cell>
          <cell r="P13">
            <v>0</v>
          </cell>
          <cell r="Q13">
            <v>1.2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9.9000000000000005E-2</v>
          </cell>
          <cell r="AI13">
            <v>0</v>
          </cell>
          <cell r="AJ13">
            <v>0</v>
          </cell>
          <cell r="AK13">
            <v>0</v>
          </cell>
          <cell r="AL13">
            <v>1.25</v>
          </cell>
          <cell r="AM13">
            <v>0</v>
          </cell>
          <cell r="AN13">
            <v>0</v>
          </cell>
          <cell r="AO13">
            <v>0</v>
          </cell>
          <cell r="AP13">
            <v>0.66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1.2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B14" t="str">
            <v>Химикаты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B15" t="str">
            <v>Шламы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27.029999999999998</v>
          </cell>
          <cell r="N15">
            <v>5</v>
          </cell>
          <cell r="O15">
            <v>159.43</v>
          </cell>
          <cell r="P15">
            <v>919.81</v>
          </cell>
          <cell r="Q15">
            <v>16.95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27.029999999999998</v>
          </cell>
          <cell r="AI15">
            <v>6</v>
          </cell>
          <cell r="AJ15">
            <v>0</v>
          </cell>
          <cell r="AK15">
            <v>0</v>
          </cell>
          <cell r="AL15">
            <v>5</v>
          </cell>
          <cell r="AM15">
            <v>0</v>
          </cell>
          <cell r="AN15">
            <v>0</v>
          </cell>
          <cell r="AO15">
            <v>0</v>
          </cell>
          <cell r="AP15">
            <v>159.43</v>
          </cell>
          <cell r="AQ15">
            <v>0</v>
          </cell>
          <cell r="AR15">
            <v>0</v>
          </cell>
          <cell r="AS15">
            <v>0</v>
          </cell>
          <cell r="AT15">
            <v>919.81</v>
          </cell>
          <cell r="AU15">
            <v>0</v>
          </cell>
          <cell r="AV15">
            <v>0</v>
          </cell>
          <cell r="AW15">
            <v>0</v>
          </cell>
          <cell r="AX15">
            <v>16.95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</row>
        <row r="16">
          <cell r="B16" t="str">
            <v>Всего</v>
          </cell>
          <cell r="C16">
            <v>0</v>
          </cell>
          <cell r="D16">
            <v>4400.0569999999998</v>
          </cell>
          <cell r="E16">
            <v>0</v>
          </cell>
          <cell r="F16">
            <v>0.91900000000000004</v>
          </cell>
          <cell r="G16">
            <v>0</v>
          </cell>
          <cell r="H16">
            <v>0.18</v>
          </cell>
          <cell r="I16">
            <v>0</v>
          </cell>
          <cell r="J16">
            <v>0.01</v>
          </cell>
          <cell r="K16">
            <v>0</v>
          </cell>
          <cell r="L16">
            <v>7.3150000000000004</v>
          </cell>
          <cell r="M16">
            <v>807.67200000000014</v>
          </cell>
          <cell r="N16">
            <v>5725.4820000000009</v>
          </cell>
          <cell r="O16">
            <v>1565.3820000000003</v>
          </cell>
          <cell r="P16">
            <v>2678.4830000000002</v>
          </cell>
          <cell r="Q16">
            <v>1704.0810000000001</v>
          </cell>
          <cell r="R16">
            <v>71.65300000000002</v>
          </cell>
          <cell r="S16">
            <v>0</v>
          </cell>
          <cell r="T16">
            <v>0</v>
          </cell>
          <cell r="U16">
            <v>1.367</v>
          </cell>
          <cell r="V16">
            <v>0</v>
          </cell>
          <cell r="W16">
            <v>0</v>
          </cell>
          <cell r="X16">
            <v>1.2999999999999999E-2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34.603999999999999</v>
          </cell>
          <cell r="AI16">
            <v>701.47200000000009</v>
          </cell>
          <cell r="AJ16">
            <v>0</v>
          </cell>
          <cell r="AK16">
            <v>0</v>
          </cell>
          <cell r="AL16">
            <v>75.197000000000003</v>
          </cell>
          <cell r="AM16">
            <v>1249.7799999999997</v>
          </cell>
          <cell r="AN16">
            <v>0</v>
          </cell>
          <cell r="AO16">
            <v>0</v>
          </cell>
          <cell r="AP16">
            <v>220.57900000000001</v>
          </cell>
          <cell r="AQ16">
            <v>1344.0510000000004</v>
          </cell>
          <cell r="AR16">
            <v>0</v>
          </cell>
          <cell r="AS16">
            <v>0</v>
          </cell>
          <cell r="AT16">
            <v>959.31</v>
          </cell>
          <cell r="AU16">
            <v>1719.183</v>
          </cell>
          <cell r="AV16">
            <v>0</v>
          </cell>
          <cell r="AW16">
            <v>0</v>
          </cell>
          <cell r="AX16">
            <v>73.115000000000009</v>
          </cell>
          <cell r="AY16">
            <v>1638.2710000000002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4400.0569999999998</v>
          </cell>
          <cell r="BT16">
            <v>0</v>
          </cell>
          <cell r="BU16">
            <v>0.91900000000000004</v>
          </cell>
          <cell r="BV16">
            <v>0</v>
          </cell>
          <cell r="BW16">
            <v>0</v>
          </cell>
          <cell r="BX16">
            <v>0</v>
          </cell>
          <cell r="BY16">
            <v>0.01</v>
          </cell>
        </row>
        <row r="17">
          <cell r="A17" t="str">
            <v>Неопасные отходы</v>
          </cell>
          <cell r="B17" t="str">
            <v>Бытовые и аналогичные им отходы (отходы офисов, столовых и т.д.)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0.05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0.28100000000000003</v>
          </cell>
          <cell r="N17">
            <v>0.45299999999999996</v>
          </cell>
          <cell r="O17">
            <v>1.91</v>
          </cell>
          <cell r="P17">
            <v>4.4139999999999997</v>
          </cell>
          <cell r="Q17">
            <v>3.3130000000000002</v>
          </cell>
          <cell r="R17">
            <v>0</v>
          </cell>
          <cell r="S17">
            <v>0</v>
          </cell>
          <cell r="T17">
            <v>0</v>
          </cell>
          <cell r="U17">
            <v>0.3</v>
          </cell>
          <cell r="V17">
            <v>0</v>
          </cell>
          <cell r="W17">
            <v>0</v>
          </cell>
          <cell r="X17">
            <v>1.2250000000000001</v>
          </cell>
          <cell r="Y17">
            <v>0</v>
          </cell>
          <cell r="Z17">
            <v>0</v>
          </cell>
          <cell r="AA17">
            <v>3.7640000000000002</v>
          </cell>
          <cell r="AB17">
            <v>0</v>
          </cell>
          <cell r="AC17">
            <v>0</v>
          </cell>
          <cell r="AD17">
            <v>0.6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0.28100000000000003</v>
          </cell>
          <cell r="AJ17">
            <v>0</v>
          </cell>
          <cell r="AK17">
            <v>0</v>
          </cell>
          <cell r="AL17">
            <v>0</v>
          </cell>
          <cell r="AM17">
            <v>0.15300000000000002</v>
          </cell>
          <cell r="AN17">
            <v>0</v>
          </cell>
          <cell r="AO17">
            <v>0</v>
          </cell>
          <cell r="AP17">
            <v>0</v>
          </cell>
          <cell r="AQ17">
            <v>0.7350000000000001</v>
          </cell>
          <cell r="AR17">
            <v>0</v>
          </cell>
          <cell r="AS17">
            <v>0</v>
          </cell>
          <cell r="AT17">
            <v>0</v>
          </cell>
          <cell r="AU17">
            <v>0.6</v>
          </cell>
          <cell r="AV17">
            <v>0</v>
          </cell>
          <cell r="AW17">
            <v>0</v>
          </cell>
          <cell r="AX17">
            <v>0</v>
          </cell>
          <cell r="AY17">
            <v>2.7130000000000001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0.05</v>
          </cell>
          <cell r="BX17">
            <v>0</v>
          </cell>
          <cell r="BY17">
            <v>0</v>
          </cell>
        </row>
        <row r="18">
          <cell r="B18" t="str">
            <v>Золы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</row>
        <row r="19">
          <cell r="B19" t="str">
            <v>ИТ отходы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B20" t="str">
            <v>Почва и камни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B21" t="str">
            <v>Промышленные отходы</v>
          </cell>
          <cell r="C21">
            <v>0</v>
          </cell>
          <cell r="D21">
            <v>103.4</v>
          </cell>
          <cell r="E21">
            <v>0</v>
          </cell>
          <cell r="F21">
            <v>177.821</v>
          </cell>
          <cell r="G21">
            <v>0</v>
          </cell>
          <cell r="H21">
            <v>134.881</v>
          </cell>
          <cell r="I21">
            <v>0</v>
          </cell>
          <cell r="J21">
            <v>143.62099999999998</v>
          </cell>
          <cell r="K21">
            <v>0</v>
          </cell>
          <cell r="L21">
            <v>161.26899999999998</v>
          </cell>
          <cell r="M21">
            <v>322.68700000000001</v>
          </cell>
          <cell r="N21">
            <v>702.72300000000007</v>
          </cell>
          <cell r="O21">
            <v>949.98199999999997</v>
          </cell>
          <cell r="P21">
            <v>1052.6389999999999</v>
          </cell>
          <cell r="Q21">
            <v>971.86900000000003</v>
          </cell>
          <cell r="R21">
            <v>20.389999999999997</v>
          </cell>
          <cell r="S21">
            <v>0</v>
          </cell>
          <cell r="T21">
            <v>0</v>
          </cell>
          <cell r="U21">
            <v>152.76700000000002</v>
          </cell>
          <cell r="V21">
            <v>0</v>
          </cell>
          <cell r="W21">
            <v>0</v>
          </cell>
          <cell r="X21">
            <v>258.27300000000002</v>
          </cell>
          <cell r="Y21">
            <v>0</v>
          </cell>
          <cell r="Z21">
            <v>0</v>
          </cell>
          <cell r="AA21">
            <v>108.39699999999999</v>
          </cell>
          <cell r="AB21">
            <v>0</v>
          </cell>
          <cell r="AC21">
            <v>0</v>
          </cell>
          <cell r="AD21">
            <v>85.664000000000001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298.56700000000001</v>
          </cell>
          <cell r="AJ21">
            <v>0</v>
          </cell>
          <cell r="AK21">
            <v>0</v>
          </cell>
          <cell r="AL21">
            <v>0</v>
          </cell>
          <cell r="AM21">
            <v>624.37700000000007</v>
          </cell>
          <cell r="AN21">
            <v>0</v>
          </cell>
          <cell r="AO21">
            <v>0</v>
          </cell>
          <cell r="AP21">
            <v>0</v>
          </cell>
          <cell r="AQ21">
            <v>648.76900000000001</v>
          </cell>
          <cell r="AR21">
            <v>0</v>
          </cell>
          <cell r="AS21">
            <v>0</v>
          </cell>
          <cell r="AT21">
            <v>0</v>
          </cell>
          <cell r="AU21">
            <v>952.98200000000008</v>
          </cell>
          <cell r="AV21">
            <v>0</v>
          </cell>
          <cell r="AW21">
            <v>0</v>
          </cell>
          <cell r="AX21">
            <v>0</v>
          </cell>
          <cell r="AY21">
            <v>903.85300000000018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103.39999999999999</v>
          </cell>
          <cell r="BT21">
            <v>0</v>
          </cell>
          <cell r="BU21">
            <v>177.821</v>
          </cell>
          <cell r="BV21">
            <v>0</v>
          </cell>
          <cell r="BW21">
            <v>134.881</v>
          </cell>
          <cell r="BX21">
            <v>0</v>
          </cell>
          <cell r="BY21">
            <v>143.62099999999998</v>
          </cell>
        </row>
        <row r="22">
          <cell r="B22" t="str">
            <v>Прочие отходы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19.568999999999999</v>
          </cell>
          <cell r="N22">
            <v>36.689</v>
          </cell>
          <cell r="O22">
            <v>41.988</v>
          </cell>
          <cell r="P22">
            <v>48.4</v>
          </cell>
          <cell r="Q22">
            <v>48.9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19.568999999999999</v>
          </cell>
          <cell r="AJ22">
            <v>0</v>
          </cell>
          <cell r="AK22">
            <v>0</v>
          </cell>
          <cell r="AL22">
            <v>0</v>
          </cell>
          <cell r="AM22">
            <v>36.689</v>
          </cell>
          <cell r="AN22">
            <v>0</v>
          </cell>
          <cell r="AO22">
            <v>0</v>
          </cell>
          <cell r="AP22">
            <v>0</v>
          </cell>
          <cell r="AQ22">
            <v>41.988</v>
          </cell>
          <cell r="AR22">
            <v>0</v>
          </cell>
          <cell r="AS22">
            <v>0</v>
          </cell>
          <cell r="AT22">
            <v>0</v>
          </cell>
          <cell r="AU22">
            <v>48.4</v>
          </cell>
          <cell r="AV22">
            <v>0</v>
          </cell>
          <cell r="AW22">
            <v>0</v>
          </cell>
          <cell r="AX22">
            <v>0</v>
          </cell>
          <cell r="AY22">
            <v>48.9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B23" t="str">
            <v>Упаковка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9.1660000000000004</v>
          </cell>
          <cell r="N23">
            <v>9.202</v>
          </cell>
          <cell r="O23">
            <v>13.579000000000001</v>
          </cell>
          <cell r="P23">
            <v>5.3789999999999996</v>
          </cell>
          <cell r="Q23">
            <v>6.9560000000000004</v>
          </cell>
          <cell r="R23">
            <v>0.122</v>
          </cell>
          <cell r="S23">
            <v>0</v>
          </cell>
          <cell r="T23">
            <v>0</v>
          </cell>
          <cell r="U23">
            <v>0.82000000000000006</v>
          </cell>
          <cell r="V23">
            <v>0</v>
          </cell>
          <cell r="W23">
            <v>0</v>
          </cell>
          <cell r="X23">
            <v>3.2309999999999999</v>
          </cell>
          <cell r="Y23">
            <v>0</v>
          </cell>
          <cell r="Z23">
            <v>0</v>
          </cell>
          <cell r="AA23">
            <v>1.62</v>
          </cell>
          <cell r="AB23">
            <v>0</v>
          </cell>
          <cell r="AC23">
            <v>0</v>
          </cell>
          <cell r="AD23">
            <v>0.9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9.0440000000000005</v>
          </cell>
          <cell r="AJ23">
            <v>0</v>
          </cell>
          <cell r="AK23">
            <v>0</v>
          </cell>
          <cell r="AL23">
            <v>0</v>
          </cell>
          <cell r="AM23">
            <v>8.3819999999999997</v>
          </cell>
          <cell r="AN23">
            <v>0</v>
          </cell>
          <cell r="AO23">
            <v>0</v>
          </cell>
          <cell r="AP23">
            <v>0</v>
          </cell>
          <cell r="AQ23">
            <v>10.348000000000001</v>
          </cell>
          <cell r="AR23">
            <v>0</v>
          </cell>
          <cell r="AS23">
            <v>0</v>
          </cell>
          <cell r="AT23">
            <v>0</v>
          </cell>
          <cell r="AU23">
            <v>3.7590000000000003</v>
          </cell>
          <cell r="AV23">
            <v>0</v>
          </cell>
          <cell r="AW23">
            <v>0</v>
          </cell>
          <cell r="AX23">
            <v>0</v>
          </cell>
          <cell r="AY23">
            <v>6.0560000000000009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4">
          <cell r="B24" t="str">
            <v>Химикаты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69.819999999999993</v>
          </cell>
          <cell r="O24">
            <v>87.766000000000005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69.819999999999993</v>
          </cell>
          <cell r="AN24">
            <v>0</v>
          </cell>
          <cell r="AO24">
            <v>0</v>
          </cell>
          <cell r="AP24">
            <v>0</v>
          </cell>
          <cell r="AQ24">
            <v>87.766000000000005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</row>
        <row r="25">
          <cell r="B25" t="str">
            <v>Шламы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3137.3980000000001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3137.3980000000001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B26" t="str">
            <v>Всего</v>
          </cell>
          <cell r="C26">
            <v>0</v>
          </cell>
          <cell r="D26">
            <v>103.4</v>
          </cell>
          <cell r="E26">
            <v>0</v>
          </cell>
          <cell r="F26">
            <v>177.821</v>
          </cell>
          <cell r="G26">
            <v>0</v>
          </cell>
          <cell r="H26">
            <v>134.93100000000001</v>
          </cell>
          <cell r="I26">
            <v>0</v>
          </cell>
          <cell r="J26">
            <v>143.62099999999998</v>
          </cell>
          <cell r="K26">
            <v>0</v>
          </cell>
          <cell r="L26">
            <v>161.26899999999998</v>
          </cell>
          <cell r="M26">
            <v>351.70300000000003</v>
          </cell>
          <cell r="N26">
            <v>818.88699999999994</v>
          </cell>
          <cell r="O26">
            <v>4232.6229999999996</v>
          </cell>
          <cell r="P26">
            <v>1110.8319999999999</v>
          </cell>
          <cell r="Q26">
            <v>1031.038</v>
          </cell>
          <cell r="R26">
            <v>20.511999999999997</v>
          </cell>
          <cell r="S26">
            <v>0</v>
          </cell>
          <cell r="T26">
            <v>0</v>
          </cell>
          <cell r="U26">
            <v>153.88700000000003</v>
          </cell>
          <cell r="V26">
            <v>0</v>
          </cell>
          <cell r="W26">
            <v>0</v>
          </cell>
          <cell r="X26">
            <v>262.72900000000004</v>
          </cell>
          <cell r="Y26">
            <v>0</v>
          </cell>
          <cell r="Z26">
            <v>0</v>
          </cell>
          <cell r="AA26">
            <v>113.78099999999999</v>
          </cell>
          <cell r="AB26">
            <v>0</v>
          </cell>
          <cell r="AC26">
            <v>0</v>
          </cell>
          <cell r="AD26">
            <v>87.164000000000001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327.46100000000001</v>
          </cell>
          <cell r="AJ26">
            <v>0</v>
          </cell>
          <cell r="AK26">
            <v>0</v>
          </cell>
          <cell r="AL26">
            <v>0</v>
          </cell>
          <cell r="AM26">
            <v>739.42100000000005</v>
          </cell>
          <cell r="AN26">
            <v>0</v>
          </cell>
          <cell r="AO26">
            <v>0</v>
          </cell>
          <cell r="AP26">
            <v>0</v>
          </cell>
          <cell r="AQ26">
            <v>3927.0039999999999</v>
          </cell>
          <cell r="AR26">
            <v>0</v>
          </cell>
          <cell r="AS26">
            <v>0</v>
          </cell>
          <cell r="AT26">
            <v>0</v>
          </cell>
          <cell r="AU26">
            <v>1005.7410000000001</v>
          </cell>
          <cell r="AV26">
            <v>0</v>
          </cell>
          <cell r="AW26">
            <v>0</v>
          </cell>
          <cell r="AX26">
            <v>0</v>
          </cell>
          <cell r="AY26">
            <v>961.52200000000016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103.39999999999999</v>
          </cell>
          <cell r="BT26">
            <v>0</v>
          </cell>
          <cell r="BU26">
            <v>177.821</v>
          </cell>
          <cell r="BV26">
            <v>0</v>
          </cell>
          <cell r="BW26">
            <v>134.93100000000001</v>
          </cell>
          <cell r="BX26">
            <v>0</v>
          </cell>
          <cell r="BY26">
            <v>143.62099999999998</v>
          </cell>
        </row>
        <row r="27">
          <cell r="A27" t="str">
            <v>Всего</v>
          </cell>
          <cell r="C27">
            <v>0</v>
          </cell>
          <cell r="D27">
            <v>4503.4569999999994</v>
          </cell>
          <cell r="E27">
            <v>0</v>
          </cell>
          <cell r="F27">
            <v>178.74</v>
          </cell>
          <cell r="G27">
            <v>0</v>
          </cell>
          <cell r="H27">
            <v>135.11100000000002</v>
          </cell>
          <cell r="I27">
            <v>0</v>
          </cell>
          <cell r="J27">
            <v>143.63099999999997</v>
          </cell>
          <cell r="K27">
            <v>0</v>
          </cell>
          <cell r="L27">
            <v>168.58399999999997</v>
          </cell>
          <cell r="M27">
            <v>1159.3750000000002</v>
          </cell>
          <cell r="N27">
            <v>6544.3690000000006</v>
          </cell>
          <cell r="O27">
            <v>5798.0050000000001</v>
          </cell>
          <cell r="P27">
            <v>3789.3150000000001</v>
          </cell>
          <cell r="Q27">
            <v>2735.1190000000001</v>
          </cell>
          <cell r="R27">
            <v>92.16500000000002</v>
          </cell>
          <cell r="S27">
            <v>0</v>
          </cell>
          <cell r="T27">
            <v>0</v>
          </cell>
          <cell r="U27">
            <v>155.25400000000002</v>
          </cell>
          <cell r="V27">
            <v>0</v>
          </cell>
          <cell r="W27">
            <v>0</v>
          </cell>
          <cell r="X27">
            <v>262.74200000000002</v>
          </cell>
          <cell r="Y27">
            <v>0</v>
          </cell>
          <cell r="Z27">
            <v>0</v>
          </cell>
          <cell r="AA27">
            <v>113.78099999999999</v>
          </cell>
          <cell r="AB27">
            <v>0</v>
          </cell>
          <cell r="AC27">
            <v>0</v>
          </cell>
          <cell r="AD27">
            <v>87.164000000000001</v>
          </cell>
          <cell r="AE27">
            <v>0</v>
          </cell>
          <cell r="AF27">
            <v>0</v>
          </cell>
          <cell r="AG27">
            <v>0</v>
          </cell>
          <cell r="AH27">
            <v>34.603999999999999</v>
          </cell>
          <cell r="AI27">
            <v>1028.933</v>
          </cell>
          <cell r="AJ27">
            <v>0</v>
          </cell>
          <cell r="AK27">
            <v>0</v>
          </cell>
          <cell r="AL27">
            <v>75.197000000000003</v>
          </cell>
          <cell r="AM27">
            <v>1989.2009999999998</v>
          </cell>
          <cell r="AN27">
            <v>0</v>
          </cell>
          <cell r="AO27">
            <v>0</v>
          </cell>
          <cell r="AP27">
            <v>220.57900000000001</v>
          </cell>
          <cell r="AQ27">
            <v>5271.0550000000003</v>
          </cell>
          <cell r="AR27">
            <v>0</v>
          </cell>
          <cell r="AS27">
            <v>0</v>
          </cell>
          <cell r="AT27">
            <v>959.31</v>
          </cell>
          <cell r="AU27">
            <v>2724.924</v>
          </cell>
          <cell r="AV27">
            <v>0</v>
          </cell>
          <cell r="AW27">
            <v>0</v>
          </cell>
          <cell r="AX27">
            <v>73.115000000000009</v>
          </cell>
          <cell r="AY27">
            <v>2599.7930000000006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4503.4569999999994</v>
          </cell>
          <cell r="BT27">
            <v>0</v>
          </cell>
          <cell r="BU27">
            <v>178.74</v>
          </cell>
          <cell r="BV27">
            <v>0</v>
          </cell>
          <cell r="BW27">
            <v>134.93100000000001</v>
          </cell>
          <cell r="BX27">
            <v>0</v>
          </cell>
          <cell r="BY27">
            <v>143.63099999999997</v>
          </cell>
        </row>
        <row r="29">
          <cell r="A29" t="str">
            <v>Источник данных</v>
          </cell>
        </row>
        <row r="32">
          <cell r="A32" t="str">
            <v>Невинномысская ГРЭС</v>
          </cell>
        </row>
        <row r="33">
          <cell r="C33" t="str">
            <v>НАЛИЧИЕ ОТХОДОВ НА НАЧАЛО ОТЧЕТНОГО ПЕРИОДА, ТОНН</v>
          </cell>
          <cell r="M33" t="str">
            <v>306-3 ОБРАЗОВАНИЕ ОТХОДОВ</v>
          </cell>
          <cell r="R33" t="str">
            <v>306-4 ОБРАЩЕНИЕ С ОТХОДАМИ В РАМКАХ ЦИКЛИЧЕСКОЙ ЭКОНОМИКИ</v>
          </cell>
          <cell r="AG33" t="str">
            <v>306-5 ОБРАЩЕНИЕ С ОТХОДАМИ БЕЗ ВОССТАНОВЛЕНИЯ</v>
          </cell>
          <cell r="BA33" t="str">
            <v>РАЗМЕЩЕНИЕ ОТХОДОВ НА ЭКСПЛУАТИРУЕМЫХ ОБЪЕКТАХ, ТОНН</v>
          </cell>
          <cell r="BP33" t="str">
            <v>НАЛИЧИЕ ОТХОДОВ НА КОНЕЦ ОТЧЕТНОГО ПЕРИОДА, ТОНН</v>
          </cell>
        </row>
        <row r="34">
          <cell r="C34" t="str">
            <v>2021</v>
          </cell>
          <cell r="E34" t="str">
            <v>2020</v>
          </cell>
          <cell r="G34" t="str">
            <v>2019</v>
          </cell>
          <cell r="I34" t="str">
            <v>2018</v>
          </cell>
          <cell r="K34" t="str">
            <v>2017</v>
          </cell>
          <cell r="M34" t="str">
            <v>2021</v>
          </cell>
          <cell r="N34" t="str">
            <v>2020</v>
          </cell>
          <cell r="O34" t="str">
            <v>2019</v>
          </cell>
          <cell r="P34" t="str">
            <v>2018</v>
          </cell>
          <cell r="Q34" t="str">
            <v>2017</v>
          </cell>
          <cell r="R34" t="str">
            <v>2021</v>
          </cell>
          <cell r="U34" t="str">
            <v>2020</v>
          </cell>
          <cell r="X34" t="str">
            <v>2019</v>
          </cell>
          <cell r="AA34" t="str">
            <v>2018</v>
          </cell>
          <cell r="AD34" t="str">
            <v>2017</v>
          </cell>
          <cell r="AG34" t="str">
            <v>2021</v>
          </cell>
          <cell r="AK34" t="str">
            <v>2020</v>
          </cell>
          <cell r="AO34" t="str">
            <v>2019</v>
          </cell>
          <cell r="AS34" t="str">
            <v>2018</v>
          </cell>
          <cell r="AW34" t="str">
            <v>2017</v>
          </cell>
          <cell r="BA34" t="str">
            <v>2021</v>
          </cell>
          <cell r="BD34" t="str">
            <v>2020</v>
          </cell>
          <cell r="BG34" t="str">
            <v>2019</v>
          </cell>
          <cell r="BJ34" t="str">
            <v>2018</v>
          </cell>
          <cell r="BM34" t="str">
            <v>2017</v>
          </cell>
          <cell r="BP34" t="str">
            <v>2021</v>
          </cell>
          <cell r="BR34" t="str">
            <v>2020</v>
          </cell>
          <cell r="BT34" t="str">
            <v>2019</v>
          </cell>
          <cell r="BV34" t="str">
            <v>2018</v>
          </cell>
          <cell r="BX34" t="str">
            <v>2017</v>
          </cell>
        </row>
        <row r="35">
          <cell r="C35" t="str">
            <v>Хранение</v>
          </cell>
          <cell r="D35" t="str">
            <v>Накопление</v>
          </cell>
          <cell r="E35" t="str">
            <v>Хранение</v>
          </cell>
          <cell r="F35" t="str">
            <v>Накопление</v>
          </cell>
          <cell r="G35" t="str">
            <v>Хранение</v>
          </cell>
          <cell r="H35" t="str">
            <v>Накопление</v>
          </cell>
          <cell r="I35" t="str">
            <v>Хранение</v>
          </cell>
          <cell r="J35" t="str">
            <v>Накопление</v>
          </cell>
          <cell r="K35" t="str">
            <v>Хранение</v>
          </cell>
          <cell r="L35" t="str">
            <v>Накопление</v>
          </cell>
          <cell r="M35" t="str">
            <v>Общее количество образованных отходов, тонн</v>
          </cell>
          <cell r="N35" t="str">
            <v>Общее количество образованных отходов, тонн</v>
          </cell>
          <cell r="O35" t="str">
            <v>Общее количество образованных отходов, тонн</v>
          </cell>
          <cell r="P35" t="str">
            <v>Общее количество образованных отходов, тонн</v>
          </cell>
          <cell r="Q35" t="str">
            <v>Общее количество образованных отходов, тонн</v>
          </cell>
          <cell r="R35" t="str">
            <v>Общее количество отходов, переданное на утилизацию, тонн</v>
          </cell>
          <cell r="S35" t="str">
            <v>Общее количество отходов, переданное на переработку, тонн</v>
          </cell>
          <cell r="T35" t="str">
            <v>Общее количество отходов, переданное на прочие восстановительные операции, тонн</v>
          </cell>
          <cell r="U35" t="str">
            <v>Общее количество отходов, переданное на утилизацию, тонн</v>
          </cell>
          <cell r="V35" t="str">
            <v>Общее количество отходов, переданное на переработку, тонн</v>
          </cell>
          <cell r="W35" t="str">
            <v>Общее количество отходов, переданное на прочие восстановительные операции, тонн</v>
          </cell>
          <cell r="X35" t="str">
            <v>Общее количество отходов, переданное на утилизацию, тонн</v>
          </cell>
          <cell r="Y35" t="str">
            <v>Общее количество отходов, переданное на переработку, тонн</v>
          </cell>
          <cell r="Z35" t="str">
            <v>Общее количество отходов, переданное на прочие восстановительные операции, тонн</v>
          </cell>
          <cell r="AA35" t="str">
            <v>Общее количество отходов, переданное на утилизацию, тонн</v>
          </cell>
          <cell r="AB35" t="str">
            <v>Общее количество отходов, переданное на переработку, тонн</v>
          </cell>
          <cell r="AC35" t="str">
            <v>Общее количество отходов, переданное на прочие восстановительные операции, тонн</v>
          </cell>
          <cell r="AD35" t="str">
            <v>Общее количество отходов, переданное на утилизацию, тонн</v>
          </cell>
          <cell r="AE35" t="str">
            <v>Общее количество отходов, переданное на переработку, тонн</v>
          </cell>
          <cell r="AF35" t="str">
            <v>Общее количество отходов, переданное на прочие восстановительные операции, тонн</v>
          </cell>
          <cell r="AG35" t="str">
            <v>Общее количество отходов, переданное на сжигание (с рекуперацией энергии), тонн</v>
          </cell>
          <cell r="AH35" t="str">
            <v>Общее количество отходов, переданное на сжигание (без рекуперации энергии), тонн</v>
          </cell>
          <cell r="AI35" t="str">
            <v>Общее количество отходов, переданное на захоронение на полигоне, тонн</v>
          </cell>
          <cell r="AJ35" t="str">
            <v>Общее количество отходов, переданное на прочие виды обращения с отходами без восстановления, тонн</v>
          </cell>
          <cell r="AK35" t="str">
            <v>Общее количество отходов, переданное на сжигание (с рекуперацией энергии), тонн</v>
          </cell>
          <cell r="AL35" t="str">
            <v>Общее количество отходов, переданное на сжигание (без рекуперации энергии), тонн</v>
          </cell>
          <cell r="AM35" t="str">
            <v>Общее количество отходов, переданное на захоронение на полигоне, тонн</v>
          </cell>
          <cell r="AN35" t="str">
            <v>Общее количество отходов, переданное на прочие виды обращения с отходами без восстановления, тонн</v>
          </cell>
          <cell r="AO35" t="str">
            <v>Общее количество отходов, переданное на сжигание (с рекуперацией энергии), тонн</v>
          </cell>
          <cell r="AP35" t="str">
            <v>Общее количество отходов, переданное на сжигание (без рекуперации энергии), тонн</v>
          </cell>
          <cell r="AQ35" t="str">
            <v>Общее количество отходов, переданное на захоронение на полигоне, тонн</v>
          </cell>
          <cell r="AR35" t="str">
            <v>Общее количество отходов, переданное на прочие виды обращения с отходами без восстановления, тонн</v>
          </cell>
          <cell r="AS35" t="str">
            <v>Общее количество отходов, переданное на сжигание (с рекуперацией энергии), тонн</v>
          </cell>
          <cell r="AT35" t="str">
            <v>Общее количество отходов, переданное на сжигание (без рекуперации энергии), тонн</v>
          </cell>
          <cell r="AU35" t="str">
            <v>Общее количество отходов, переданное на захоронение на полигоне, тонн</v>
          </cell>
          <cell r="AV35" t="str">
            <v>Общее количество отходов, переданное на прочие виды обращения с отходами без восстановления, тонн</v>
          </cell>
          <cell r="AW35" t="str">
            <v>Общее количество отходов, переданное на сжигание (с рекуперацией энергии), тонн</v>
          </cell>
          <cell r="AX35" t="str">
            <v>Общее количество отходов, переданное на сжигание (без рекуперации энергии), тонн</v>
          </cell>
          <cell r="AY35" t="str">
            <v>Общее количество отходов, переданное на захоронение на полигоне, тонн</v>
          </cell>
          <cell r="AZ35" t="str">
            <v>Общее количество отходов, переданное на прочие виды обращения с отходами без восстановления, тонн</v>
          </cell>
          <cell r="BA35" t="str">
            <v>Хранение</v>
          </cell>
          <cell r="BB35" t="str">
            <v>Всего</v>
          </cell>
          <cell r="BC35" t="str">
            <v>захоронение</v>
          </cell>
          <cell r="BD35" t="str">
            <v>Хранение</v>
          </cell>
          <cell r="BE35" t="str">
            <v>Всего</v>
          </cell>
          <cell r="BF35" t="str">
            <v>захоронение</v>
          </cell>
          <cell r="BG35" t="str">
            <v>Хранение</v>
          </cell>
          <cell r="BH35" t="str">
            <v>Всего</v>
          </cell>
          <cell r="BI35" t="str">
            <v>захоронение</v>
          </cell>
          <cell r="BJ35" t="str">
            <v>Хранение</v>
          </cell>
          <cell r="BK35" t="str">
            <v>Всего</v>
          </cell>
          <cell r="BL35" t="str">
            <v>захоронение</v>
          </cell>
          <cell r="BM35" t="str">
            <v>Хранение</v>
          </cell>
          <cell r="BN35" t="str">
            <v>Всего</v>
          </cell>
          <cell r="BO35" t="str">
            <v>захоронение</v>
          </cell>
          <cell r="BP35" t="str">
            <v>Хранение</v>
          </cell>
          <cell r="BQ35" t="str">
            <v>Накопление</v>
          </cell>
          <cell r="BR35" t="str">
            <v>Хранение</v>
          </cell>
          <cell r="BS35" t="str">
            <v>Накопление</v>
          </cell>
          <cell r="BT35" t="str">
            <v>Хранение</v>
          </cell>
          <cell r="BU35" t="str">
            <v>Накопление</v>
          </cell>
          <cell r="BV35" t="str">
            <v>Хранение</v>
          </cell>
          <cell r="BW35" t="str">
            <v>Накопление</v>
          </cell>
          <cell r="BX35" t="str">
            <v>Хранение</v>
          </cell>
          <cell r="BY35" t="str">
            <v>Накопление</v>
          </cell>
        </row>
        <row r="36">
          <cell r="A36" t="str">
            <v>Опасные отходы</v>
          </cell>
          <cell r="B36" t="str">
            <v>Бытовые и аналогичные им отходы (отходы офисов, столовых и т.д.)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40.159999999999997</v>
          </cell>
          <cell r="N36">
            <v>70.036000000000001</v>
          </cell>
          <cell r="O36">
            <v>48.2</v>
          </cell>
          <cell r="P36">
            <v>90.240000000000009</v>
          </cell>
          <cell r="Q36">
            <v>42.96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40.159999999999997</v>
          </cell>
          <cell r="AJ36">
            <v>0</v>
          </cell>
          <cell r="AK36">
            <v>0</v>
          </cell>
          <cell r="AL36">
            <v>0</v>
          </cell>
          <cell r="AM36">
            <v>70.036000000000001</v>
          </cell>
          <cell r="AN36">
            <v>0</v>
          </cell>
          <cell r="AO36">
            <v>0</v>
          </cell>
          <cell r="AP36">
            <v>0</v>
          </cell>
          <cell r="AQ36">
            <v>48.2</v>
          </cell>
          <cell r="AR36">
            <v>0</v>
          </cell>
          <cell r="AS36">
            <v>0</v>
          </cell>
          <cell r="AT36">
            <v>0</v>
          </cell>
          <cell r="AU36">
            <v>90.240000000000009</v>
          </cell>
          <cell r="AV36">
            <v>0</v>
          </cell>
          <cell r="AW36">
            <v>0</v>
          </cell>
          <cell r="AX36">
            <v>0</v>
          </cell>
          <cell r="AY36">
            <v>42.960000000000008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</row>
        <row r="37">
          <cell r="B37" t="str">
            <v>Золы</v>
          </cell>
          <cell r="C37">
            <v>1173.45316</v>
          </cell>
          <cell r="D37">
            <v>0</v>
          </cell>
          <cell r="E37">
            <v>1173.2280800000001</v>
          </cell>
          <cell r="F37">
            <v>0</v>
          </cell>
          <cell r="G37">
            <v>1173.22801</v>
          </cell>
          <cell r="H37">
            <v>0</v>
          </cell>
          <cell r="I37">
            <v>1173.22783</v>
          </cell>
          <cell r="J37">
            <v>0</v>
          </cell>
          <cell r="K37">
            <v>1173.09825</v>
          </cell>
          <cell r="L37">
            <v>0</v>
          </cell>
          <cell r="M37">
            <v>0</v>
          </cell>
          <cell r="N37">
            <v>0.22508</v>
          </cell>
          <cell r="O37">
            <v>7.0000000000000007E-5</v>
          </cell>
          <cell r="P37">
            <v>1.8000000000000001E-4</v>
          </cell>
          <cell r="Q37">
            <v>0.13003999999999999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0.22508</v>
          </cell>
          <cell r="BE37">
            <v>0.22508</v>
          </cell>
          <cell r="BF37">
            <v>0</v>
          </cell>
          <cell r="BG37">
            <v>7.0000000000000007E-5</v>
          </cell>
          <cell r="BH37">
            <v>7.0000000000000007E-5</v>
          </cell>
          <cell r="BI37">
            <v>0</v>
          </cell>
          <cell r="BJ37">
            <v>1.1000000000000002E-4</v>
          </cell>
          <cell r="BK37">
            <v>1.1000000000000002E-4</v>
          </cell>
          <cell r="BL37">
            <v>0</v>
          </cell>
          <cell r="BM37">
            <v>0.13003999999999999</v>
          </cell>
          <cell r="BN37">
            <v>0.13003999999999999</v>
          </cell>
          <cell r="BO37">
            <v>0</v>
          </cell>
          <cell r="BP37">
            <v>0</v>
          </cell>
          <cell r="BQ37">
            <v>0</v>
          </cell>
          <cell r="BR37">
            <v>1173.45316</v>
          </cell>
          <cell r="BS37">
            <v>0</v>
          </cell>
          <cell r="BT37">
            <v>1173.2280800000001</v>
          </cell>
          <cell r="BU37">
            <v>0</v>
          </cell>
          <cell r="BV37">
            <v>1173.22801</v>
          </cell>
          <cell r="BW37">
            <v>0</v>
          </cell>
          <cell r="BX37">
            <v>1173.22783</v>
          </cell>
          <cell r="BY37">
            <v>0</v>
          </cell>
        </row>
        <row r="38">
          <cell r="B38" t="str">
            <v>ИТ отходы</v>
          </cell>
          <cell r="C38">
            <v>0</v>
          </cell>
          <cell r="D38">
            <v>0</v>
          </cell>
          <cell r="E38">
            <v>0</v>
          </cell>
          <cell r="F38">
            <v>0.11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6.0000000000000001E-3</v>
          </cell>
          <cell r="N38">
            <v>0.125</v>
          </cell>
          <cell r="O38">
            <v>0.64700000000000002</v>
          </cell>
          <cell r="P38">
            <v>0.13100000000000001</v>
          </cell>
          <cell r="Q38">
            <v>0.38900000000000001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0.53699999999999992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0.23500000000000001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0.13100000000000001</v>
          </cell>
          <cell r="AU38">
            <v>0</v>
          </cell>
          <cell r="AV38">
            <v>0</v>
          </cell>
          <cell r="AW38">
            <v>0</v>
          </cell>
          <cell r="AX38">
            <v>0.38300000000000001</v>
          </cell>
          <cell r="AY38">
            <v>6.0000000000000001E-3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0.11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B39" t="str">
            <v>Масла, вода и прочие жидкие отходы</v>
          </cell>
          <cell r="C39">
            <v>0</v>
          </cell>
          <cell r="D39">
            <v>0</v>
          </cell>
          <cell r="E39">
            <v>0</v>
          </cell>
          <cell r="F39">
            <v>2.4E-2</v>
          </cell>
          <cell r="G39">
            <v>0</v>
          </cell>
          <cell r="H39">
            <v>7.0000000000000001E-3</v>
          </cell>
          <cell r="I39">
            <v>0</v>
          </cell>
          <cell r="J39">
            <v>2.5000000000000001E-2</v>
          </cell>
          <cell r="K39">
            <v>0</v>
          </cell>
          <cell r="L39">
            <v>7.0999999999999994E-2</v>
          </cell>
          <cell r="M39">
            <v>0.08</v>
          </cell>
          <cell r="N39">
            <v>0.16799999999999998</v>
          </cell>
          <cell r="O39">
            <v>0.154</v>
          </cell>
          <cell r="P39">
            <v>2.2000000000000002E-2</v>
          </cell>
          <cell r="Q39">
            <v>0.11499999999999999</v>
          </cell>
          <cell r="R39">
            <v>0</v>
          </cell>
          <cell r="S39">
            <v>0</v>
          </cell>
          <cell r="T39">
            <v>0</v>
          </cell>
          <cell r="U39">
            <v>0.19199999999999998</v>
          </cell>
          <cell r="V39">
            <v>0</v>
          </cell>
          <cell r="W39">
            <v>0</v>
          </cell>
          <cell r="X39">
            <v>0.13700000000000001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0.04</v>
          </cell>
          <cell r="AU39">
            <v>0</v>
          </cell>
          <cell r="AV39">
            <v>0</v>
          </cell>
          <cell r="AW39">
            <v>0</v>
          </cell>
          <cell r="AX39">
            <v>0.16099999999999998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2.4E-2</v>
          </cell>
          <cell r="BV39">
            <v>0</v>
          </cell>
          <cell r="BW39">
            <v>7.0000000000000001E-3</v>
          </cell>
          <cell r="BX39">
            <v>0</v>
          </cell>
          <cell r="BY39">
            <v>2.5000000000000001E-2</v>
          </cell>
        </row>
        <row r="40">
          <cell r="B40" t="str">
            <v>Отходы асбеста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22.4</v>
          </cell>
          <cell r="N40">
            <v>206.7</v>
          </cell>
          <cell r="O40">
            <v>58.56</v>
          </cell>
          <cell r="P40">
            <v>192.57000000000002</v>
          </cell>
          <cell r="Q40">
            <v>22.274000000000001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22.4</v>
          </cell>
          <cell r="AJ40">
            <v>0</v>
          </cell>
          <cell r="AK40">
            <v>0</v>
          </cell>
          <cell r="AL40">
            <v>0</v>
          </cell>
          <cell r="AM40">
            <v>206.7</v>
          </cell>
          <cell r="AN40">
            <v>0</v>
          </cell>
          <cell r="AO40">
            <v>0</v>
          </cell>
          <cell r="AP40">
            <v>0</v>
          </cell>
          <cell r="AQ40">
            <v>58.56</v>
          </cell>
          <cell r="AR40">
            <v>0</v>
          </cell>
          <cell r="AS40">
            <v>0</v>
          </cell>
          <cell r="AT40">
            <v>0</v>
          </cell>
          <cell r="AU40">
            <v>192.57000000000002</v>
          </cell>
          <cell r="AV40">
            <v>0</v>
          </cell>
          <cell r="AW40">
            <v>0</v>
          </cell>
          <cell r="AX40">
            <v>0</v>
          </cell>
          <cell r="AY40">
            <v>22.274000000000001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B41" t="str">
            <v>Почва и камни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0.8</v>
          </cell>
          <cell r="N41">
            <v>0</v>
          </cell>
          <cell r="O41">
            <v>0.1</v>
          </cell>
          <cell r="P41">
            <v>0</v>
          </cell>
          <cell r="Q41">
            <v>0.30000000000000004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0.1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0.30000000000000004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B42" t="str">
            <v>Промышленные отходы</v>
          </cell>
          <cell r="C42">
            <v>0</v>
          </cell>
          <cell r="D42">
            <v>1.0999999999999999E-2</v>
          </cell>
          <cell r="E42">
            <v>0</v>
          </cell>
          <cell r="F42">
            <v>0.76550000000000007</v>
          </cell>
          <cell r="G42">
            <v>0</v>
          </cell>
          <cell r="H42">
            <v>0.1222</v>
          </cell>
          <cell r="I42">
            <v>0</v>
          </cell>
          <cell r="J42">
            <v>5.0000000000000001E-3</v>
          </cell>
          <cell r="K42">
            <v>0</v>
          </cell>
          <cell r="L42">
            <v>0.33100000000000002</v>
          </cell>
          <cell r="M42">
            <v>305.15599999999995</v>
          </cell>
          <cell r="N42">
            <v>441.02970000000005</v>
          </cell>
          <cell r="O42">
            <v>451.45060000000012</v>
          </cell>
          <cell r="P42">
            <v>510.32120000000003</v>
          </cell>
          <cell r="Q42">
            <v>479.85599999999999</v>
          </cell>
          <cell r="R42">
            <v>0</v>
          </cell>
          <cell r="S42">
            <v>0</v>
          </cell>
          <cell r="T42">
            <v>0</v>
          </cell>
          <cell r="U42">
            <v>2.0000000000000001E-4</v>
          </cell>
          <cell r="V42">
            <v>0</v>
          </cell>
          <cell r="W42">
            <v>0</v>
          </cell>
          <cell r="X42">
            <v>0.16500000000000001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2.4500000000000002</v>
          </cell>
          <cell r="AI42">
            <v>302.01599999999996</v>
          </cell>
          <cell r="AJ42">
            <v>0</v>
          </cell>
          <cell r="AK42">
            <v>0</v>
          </cell>
          <cell r="AL42">
            <v>3.5077999999999996</v>
          </cell>
          <cell r="AM42">
            <v>438.27600000000001</v>
          </cell>
          <cell r="AN42">
            <v>0</v>
          </cell>
          <cell r="AO42">
            <v>0</v>
          </cell>
          <cell r="AP42">
            <v>2.349499999999999</v>
          </cell>
          <cell r="AQ42">
            <v>448.29300000000006</v>
          </cell>
          <cell r="AR42">
            <v>0</v>
          </cell>
          <cell r="AS42">
            <v>0</v>
          </cell>
          <cell r="AT42">
            <v>0.71600000000000008</v>
          </cell>
          <cell r="AU42">
            <v>509.48800000000006</v>
          </cell>
          <cell r="AV42">
            <v>0</v>
          </cell>
          <cell r="AW42">
            <v>0</v>
          </cell>
          <cell r="AX42">
            <v>2.996</v>
          </cell>
          <cell r="AY42">
            <v>477.18599999999998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1.0999999999999999E-2</v>
          </cell>
          <cell r="BT42">
            <v>0</v>
          </cell>
          <cell r="BU42">
            <v>0.76579999999999993</v>
          </cell>
          <cell r="BV42">
            <v>0</v>
          </cell>
          <cell r="BW42">
            <v>0.12239999999999999</v>
          </cell>
          <cell r="BX42">
            <v>0</v>
          </cell>
          <cell r="BY42">
            <v>5.0000000000000001E-3</v>
          </cell>
        </row>
        <row r="43">
          <cell r="B43" t="str">
            <v>Прочие отходы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0.128</v>
          </cell>
          <cell r="M43">
            <v>1.4999999999999999E-2</v>
          </cell>
          <cell r="N43">
            <v>31.77</v>
          </cell>
          <cell r="O43">
            <v>0</v>
          </cell>
          <cell r="P43">
            <v>0.04</v>
          </cell>
          <cell r="Q43">
            <v>0.13900000000000001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31.77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0.04</v>
          </cell>
          <cell r="AU43">
            <v>0</v>
          </cell>
          <cell r="AV43">
            <v>0</v>
          </cell>
          <cell r="AW43">
            <v>0</v>
          </cell>
          <cell r="AX43">
            <v>0.26700000000000002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B44" t="str">
            <v>Упаковка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B45" t="str">
            <v>Химикаты</v>
          </cell>
          <cell r="C45">
            <v>0</v>
          </cell>
          <cell r="D45">
            <v>2E-3</v>
          </cell>
          <cell r="E45">
            <v>0</v>
          </cell>
          <cell r="F45">
            <v>1.4E-2</v>
          </cell>
          <cell r="G45">
            <v>0</v>
          </cell>
          <cell r="H45">
            <v>8.0000000000000002E-3</v>
          </cell>
          <cell r="I45">
            <v>0</v>
          </cell>
          <cell r="J45">
            <v>5.0000000000000001E-3</v>
          </cell>
          <cell r="K45">
            <v>0</v>
          </cell>
          <cell r="L45">
            <v>2.1000000000000001E-2</v>
          </cell>
          <cell r="M45">
            <v>1.2E-2</v>
          </cell>
          <cell r="N45">
            <v>2.8000000000000004E-2</v>
          </cell>
          <cell r="O45">
            <v>2.7E-2</v>
          </cell>
          <cell r="P45">
            <v>5.1999999999999998E-2</v>
          </cell>
          <cell r="Q45">
            <v>6.0000000000000005E-2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0.04</v>
          </cell>
          <cell r="AM45">
            <v>0</v>
          </cell>
          <cell r="AN45">
            <v>0</v>
          </cell>
          <cell r="AO45">
            <v>0</v>
          </cell>
          <cell r="AP45">
            <v>2.1000000000000001E-2</v>
          </cell>
          <cell r="AQ45">
            <v>0</v>
          </cell>
          <cell r="AR45">
            <v>0</v>
          </cell>
          <cell r="AS45">
            <v>0</v>
          </cell>
          <cell r="AT45">
            <v>4.9000000000000002E-2</v>
          </cell>
          <cell r="AU45">
            <v>0</v>
          </cell>
          <cell r="AV45">
            <v>0</v>
          </cell>
          <cell r="AW45">
            <v>0</v>
          </cell>
          <cell r="AX45">
            <v>7.5999999999999998E-2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2E-3</v>
          </cell>
          <cell r="BT45">
            <v>0</v>
          </cell>
          <cell r="BU45">
            <v>1.4E-2</v>
          </cell>
          <cell r="BV45">
            <v>0</v>
          </cell>
          <cell r="BW45">
            <v>8.0000000000000002E-3</v>
          </cell>
          <cell r="BX45">
            <v>0</v>
          </cell>
          <cell r="BY45">
            <v>5.0000000000000001E-3</v>
          </cell>
        </row>
        <row r="46">
          <cell r="B46" t="str">
            <v>Шламы</v>
          </cell>
          <cell r="C46">
            <v>109.69540000000001</v>
          </cell>
          <cell r="D46">
            <v>0</v>
          </cell>
          <cell r="E46">
            <v>104.827</v>
          </cell>
          <cell r="F46">
            <v>0</v>
          </cell>
          <cell r="G46">
            <v>99.471000000000004</v>
          </cell>
          <cell r="H46">
            <v>0</v>
          </cell>
          <cell r="I46">
            <v>89.771000000000001</v>
          </cell>
          <cell r="J46">
            <v>0</v>
          </cell>
          <cell r="K46">
            <v>87.147999999999996</v>
          </cell>
          <cell r="L46">
            <v>0</v>
          </cell>
          <cell r="M46">
            <v>0.26539999999999997</v>
          </cell>
          <cell r="N46">
            <v>4.8680000000000003</v>
          </cell>
          <cell r="O46">
            <v>22.095999999999997</v>
          </cell>
          <cell r="P46">
            <v>609.80000000000007</v>
          </cell>
          <cell r="Q46">
            <v>163.62299999999999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16.739999999999998</v>
          </cell>
          <cell r="AQ46">
            <v>0</v>
          </cell>
          <cell r="AR46">
            <v>0</v>
          </cell>
          <cell r="AS46">
            <v>0</v>
          </cell>
          <cell r="AT46">
            <v>600.1</v>
          </cell>
          <cell r="AU46">
            <v>0</v>
          </cell>
          <cell r="AV46">
            <v>0</v>
          </cell>
          <cell r="AW46">
            <v>0</v>
          </cell>
          <cell r="AX46">
            <v>161</v>
          </cell>
          <cell r="AY46">
            <v>0</v>
          </cell>
          <cell r="AZ46">
            <v>0</v>
          </cell>
          <cell r="BA46">
            <v>0.26539999999999997</v>
          </cell>
          <cell r="BB46">
            <v>0.26539999999999997</v>
          </cell>
          <cell r="BC46">
            <v>0</v>
          </cell>
          <cell r="BD46">
            <v>4.8679999999999994</v>
          </cell>
          <cell r="BE46">
            <v>4.8679999999999994</v>
          </cell>
          <cell r="BF46">
            <v>0</v>
          </cell>
          <cell r="BG46">
            <v>5.3559999999999999</v>
          </cell>
          <cell r="BH46">
            <v>5.3559999999999999</v>
          </cell>
          <cell r="BI46">
            <v>0</v>
          </cell>
          <cell r="BJ46">
            <v>9.7000000000000011</v>
          </cell>
          <cell r="BK46">
            <v>9.7000000000000011</v>
          </cell>
          <cell r="BL46">
            <v>0</v>
          </cell>
          <cell r="BM46">
            <v>2.6230000000000002</v>
          </cell>
          <cell r="BN46">
            <v>2.6230000000000002</v>
          </cell>
          <cell r="BO46">
            <v>0</v>
          </cell>
          <cell r="BP46">
            <v>0</v>
          </cell>
          <cell r="BQ46">
            <v>0</v>
          </cell>
          <cell r="BR46">
            <v>109.69499999999999</v>
          </cell>
          <cell r="BS46">
            <v>0</v>
          </cell>
          <cell r="BT46">
            <v>104.827</v>
          </cell>
          <cell r="BU46">
            <v>0</v>
          </cell>
          <cell r="BV46">
            <v>99.471000000000004</v>
          </cell>
          <cell r="BW46">
            <v>0</v>
          </cell>
          <cell r="BX46">
            <v>89.771000000000001</v>
          </cell>
          <cell r="BY46">
            <v>0</v>
          </cell>
        </row>
        <row r="47">
          <cell r="B47" t="str">
            <v>Всего</v>
          </cell>
          <cell r="C47">
            <v>1283.1485600000001</v>
          </cell>
          <cell r="D47">
            <v>1.2999999999999999E-2</v>
          </cell>
          <cell r="E47">
            <v>1278.0550800000001</v>
          </cell>
          <cell r="F47">
            <v>0.91350000000000009</v>
          </cell>
          <cell r="G47">
            <v>1272.69901</v>
          </cell>
          <cell r="H47">
            <v>0.13720000000000002</v>
          </cell>
          <cell r="I47">
            <v>1262.99883</v>
          </cell>
          <cell r="J47">
            <v>3.5000000000000003E-2</v>
          </cell>
          <cell r="K47">
            <v>1260.2462499999999</v>
          </cell>
          <cell r="L47">
            <v>0.55100000000000005</v>
          </cell>
          <cell r="M47">
            <v>368.89439999999991</v>
          </cell>
          <cell r="N47">
            <v>754.94978000000003</v>
          </cell>
          <cell r="O47">
            <v>581.23467000000016</v>
          </cell>
          <cell r="P47">
            <v>1403.1763800000001</v>
          </cell>
          <cell r="Q47">
            <v>709.8460399999999</v>
          </cell>
          <cell r="R47">
            <v>0</v>
          </cell>
          <cell r="S47">
            <v>0</v>
          </cell>
          <cell r="T47">
            <v>0</v>
          </cell>
          <cell r="U47">
            <v>0.19219999999999998</v>
          </cell>
          <cell r="V47">
            <v>0</v>
          </cell>
          <cell r="W47">
            <v>0</v>
          </cell>
          <cell r="X47">
            <v>0.83899999999999997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2.4500000000000002</v>
          </cell>
          <cell r="AI47">
            <v>364.57599999999996</v>
          </cell>
          <cell r="AJ47">
            <v>0</v>
          </cell>
          <cell r="AK47">
            <v>0</v>
          </cell>
          <cell r="AL47">
            <v>35.552799999999998</v>
          </cell>
          <cell r="AM47">
            <v>715.01199999999994</v>
          </cell>
          <cell r="AN47">
            <v>0</v>
          </cell>
          <cell r="AO47">
            <v>0</v>
          </cell>
          <cell r="AP47">
            <v>19.210499999999996</v>
          </cell>
          <cell r="AQ47">
            <v>555.05300000000011</v>
          </cell>
          <cell r="AR47">
            <v>0</v>
          </cell>
          <cell r="AS47">
            <v>0</v>
          </cell>
          <cell r="AT47">
            <v>601.07600000000002</v>
          </cell>
          <cell r="AU47">
            <v>792.29800000000012</v>
          </cell>
          <cell r="AV47">
            <v>0</v>
          </cell>
          <cell r="AW47">
            <v>0</v>
          </cell>
          <cell r="AX47">
            <v>165.18299999999999</v>
          </cell>
          <cell r="AY47">
            <v>542.42599999999993</v>
          </cell>
          <cell r="AZ47">
            <v>0</v>
          </cell>
          <cell r="BA47">
            <v>0.26539999999999997</v>
          </cell>
          <cell r="BB47">
            <v>0.26539999999999997</v>
          </cell>
          <cell r="BC47">
            <v>0</v>
          </cell>
          <cell r="BD47">
            <v>5.0930799999999996</v>
          </cell>
          <cell r="BE47">
            <v>5.0930799999999996</v>
          </cell>
          <cell r="BF47">
            <v>0</v>
          </cell>
          <cell r="BG47">
            <v>5.3560699999999999</v>
          </cell>
          <cell r="BH47">
            <v>5.3560699999999999</v>
          </cell>
          <cell r="BI47">
            <v>0</v>
          </cell>
          <cell r="BJ47">
            <v>9.7001100000000005</v>
          </cell>
          <cell r="BK47">
            <v>9.7001100000000005</v>
          </cell>
          <cell r="BL47">
            <v>0</v>
          </cell>
          <cell r="BM47">
            <v>2.7530400000000004</v>
          </cell>
          <cell r="BN47">
            <v>2.7530400000000004</v>
          </cell>
          <cell r="BO47">
            <v>0</v>
          </cell>
          <cell r="BP47">
            <v>0</v>
          </cell>
          <cell r="BQ47">
            <v>0</v>
          </cell>
          <cell r="BR47">
            <v>1283.14816</v>
          </cell>
          <cell r="BS47">
            <v>1.2999999999999999E-2</v>
          </cell>
          <cell r="BT47">
            <v>1278.0550800000001</v>
          </cell>
          <cell r="BU47">
            <v>0.91379999999999995</v>
          </cell>
          <cell r="BV47">
            <v>1272.69901</v>
          </cell>
          <cell r="BW47">
            <v>0.13739999999999999</v>
          </cell>
          <cell r="BX47">
            <v>1262.99883</v>
          </cell>
          <cell r="BY47">
            <v>3.5000000000000003E-2</v>
          </cell>
        </row>
        <row r="48">
          <cell r="A48" t="str">
            <v>Неопасные отходы</v>
          </cell>
          <cell r="B48" t="str">
            <v>Бытовые и аналогичные им отходы (отходы офисов, столовых и т.д.)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262.08500000000004</v>
          </cell>
          <cell r="N48">
            <v>349.97000000000008</v>
          </cell>
          <cell r="O48">
            <v>103.456</v>
          </cell>
          <cell r="P48">
            <v>70.331900000000005</v>
          </cell>
          <cell r="Q48">
            <v>130.13</v>
          </cell>
          <cell r="R48">
            <v>1.2</v>
          </cell>
          <cell r="S48">
            <v>0</v>
          </cell>
          <cell r="T48">
            <v>0</v>
          </cell>
          <cell r="U48">
            <v>1.5699999999999998</v>
          </cell>
          <cell r="V48">
            <v>0</v>
          </cell>
          <cell r="W48">
            <v>0</v>
          </cell>
          <cell r="X48">
            <v>1.81</v>
          </cell>
          <cell r="Y48">
            <v>0</v>
          </cell>
          <cell r="Z48">
            <v>0</v>
          </cell>
          <cell r="AA48">
            <v>5</v>
          </cell>
          <cell r="AB48">
            <v>0</v>
          </cell>
          <cell r="AC48">
            <v>0</v>
          </cell>
          <cell r="AD48">
            <v>4.7699999999999996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260.85000000000002</v>
          </cell>
          <cell r="AJ48">
            <v>0</v>
          </cell>
          <cell r="AK48">
            <v>0</v>
          </cell>
          <cell r="AL48">
            <v>0</v>
          </cell>
          <cell r="AM48">
            <v>348.40000000000009</v>
          </cell>
          <cell r="AN48">
            <v>0</v>
          </cell>
          <cell r="AO48">
            <v>0</v>
          </cell>
          <cell r="AP48">
            <v>0</v>
          </cell>
          <cell r="AQ48">
            <v>101.646</v>
          </cell>
          <cell r="AR48">
            <v>0</v>
          </cell>
          <cell r="AS48">
            <v>0</v>
          </cell>
          <cell r="AT48">
            <v>0</v>
          </cell>
          <cell r="AU48">
            <v>65.331900000000005</v>
          </cell>
          <cell r="AV48">
            <v>0</v>
          </cell>
          <cell r="AW48">
            <v>0</v>
          </cell>
          <cell r="AX48">
            <v>0</v>
          </cell>
          <cell r="AY48">
            <v>125.36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</row>
        <row r="49">
          <cell r="B49" t="str">
            <v>Золы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B50" t="str">
            <v>ИТ отходы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1">
          <cell r="B51" t="str">
            <v>Почва и камни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3.5</v>
          </cell>
          <cell r="N51">
            <v>6.3</v>
          </cell>
          <cell r="O51">
            <v>13.25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3.5</v>
          </cell>
          <cell r="AJ51">
            <v>0</v>
          </cell>
          <cell r="AK51">
            <v>0</v>
          </cell>
          <cell r="AL51">
            <v>0</v>
          </cell>
          <cell r="AM51">
            <v>6.3</v>
          </cell>
          <cell r="AN51">
            <v>0</v>
          </cell>
          <cell r="AO51">
            <v>0</v>
          </cell>
          <cell r="AP51">
            <v>0</v>
          </cell>
          <cell r="AQ51">
            <v>13.25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</row>
        <row r="52">
          <cell r="B52" t="str">
            <v>Промышленные отходы</v>
          </cell>
          <cell r="C52">
            <v>0</v>
          </cell>
          <cell r="D52">
            <v>67.52</v>
          </cell>
          <cell r="E52">
            <v>0</v>
          </cell>
          <cell r="F52">
            <v>6.9020000000000001</v>
          </cell>
          <cell r="G52">
            <v>0</v>
          </cell>
          <cell r="H52">
            <v>18.86</v>
          </cell>
          <cell r="I52">
            <v>0</v>
          </cell>
          <cell r="J52">
            <v>29.602</v>
          </cell>
          <cell r="K52">
            <v>0</v>
          </cell>
          <cell r="L52">
            <v>7.0830000000000002</v>
          </cell>
          <cell r="M52">
            <v>7230.9409999999998</v>
          </cell>
          <cell r="N52">
            <v>7318.9560000000001</v>
          </cell>
          <cell r="O52">
            <v>1767.2079999999996</v>
          </cell>
          <cell r="P52">
            <v>1193.3179999999998</v>
          </cell>
          <cell r="Q52">
            <v>1227.2149999999999</v>
          </cell>
          <cell r="R52">
            <v>7133.4409999999998</v>
          </cell>
          <cell r="S52">
            <v>0</v>
          </cell>
          <cell r="T52">
            <v>0</v>
          </cell>
          <cell r="U52">
            <v>6661.3640000000005</v>
          </cell>
          <cell r="V52">
            <v>0</v>
          </cell>
          <cell r="W52">
            <v>0</v>
          </cell>
          <cell r="X52">
            <v>1418.777</v>
          </cell>
          <cell r="Y52">
            <v>0</v>
          </cell>
          <cell r="Z52">
            <v>0</v>
          </cell>
          <cell r="AA52">
            <v>964.67</v>
          </cell>
          <cell r="AB52">
            <v>0</v>
          </cell>
          <cell r="AC52">
            <v>0</v>
          </cell>
          <cell r="AD52">
            <v>576.78699999999992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42.324999999999996</v>
          </cell>
          <cell r="AJ52">
            <v>0</v>
          </cell>
          <cell r="AK52">
            <v>0</v>
          </cell>
          <cell r="AL52">
            <v>0</v>
          </cell>
          <cell r="AM52">
            <v>596.97400000000005</v>
          </cell>
          <cell r="AN52">
            <v>0</v>
          </cell>
          <cell r="AO52">
            <v>0</v>
          </cell>
          <cell r="AP52">
            <v>0</v>
          </cell>
          <cell r="AQ52">
            <v>360.40099999999995</v>
          </cell>
          <cell r="AR52">
            <v>0</v>
          </cell>
          <cell r="AS52">
            <v>0</v>
          </cell>
          <cell r="AT52">
            <v>0</v>
          </cell>
          <cell r="AU52">
            <v>239.87299999999999</v>
          </cell>
          <cell r="AV52">
            <v>0</v>
          </cell>
          <cell r="AW52">
            <v>0</v>
          </cell>
          <cell r="AX52">
            <v>0</v>
          </cell>
          <cell r="AY52">
            <v>636.84299999999996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67.52</v>
          </cell>
          <cell r="BT52">
            <v>0</v>
          </cell>
          <cell r="BU52">
            <v>6.8900000000000006</v>
          </cell>
          <cell r="BV52">
            <v>0</v>
          </cell>
          <cell r="BW52">
            <v>18.86</v>
          </cell>
          <cell r="BX52">
            <v>0</v>
          </cell>
          <cell r="BY52">
            <v>29.602</v>
          </cell>
        </row>
        <row r="53">
          <cell r="B53" t="str">
            <v>Прочие отходы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4.6479999999999997</v>
          </cell>
          <cell r="N53">
            <v>10.548</v>
          </cell>
          <cell r="O53">
            <v>16.691000000000003</v>
          </cell>
          <cell r="P53">
            <v>9.0760000000000005</v>
          </cell>
          <cell r="Q53">
            <v>8.1020000000000003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4.6479999999999997</v>
          </cell>
          <cell r="AJ53">
            <v>0</v>
          </cell>
          <cell r="AK53">
            <v>0</v>
          </cell>
          <cell r="AL53">
            <v>0.1</v>
          </cell>
          <cell r="AM53">
            <v>10.448</v>
          </cell>
          <cell r="AN53">
            <v>0</v>
          </cell>
          <cell r="AO53">
            <v>0</v>
          </cell>
          <cell r="AP53">
            <v>0</v>
          </cell>
          <cell r="AQ53">
            <v>16.691000000000003</v>
          </cell>
          <cell r="AR53">
            <v>0</v>
          </cell>
          <cell r="AS53">
            <v>0</v>
          </cell>
          <cell r="AT53">
            <v>0</v>
          </cell>
          <cell r="AU53">
            <v>9.0759999999999987</v>
          </cell>
          <cell r="AV53">
            <v>0</v>
          </cell>
          <cell r="AW53">
            <v>0</v>
          </cell>
          <cell r="AX53">
            <v>0</v>
          </cell>
          <cell r="AY53">
            <v>8.1020000000000003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B54" t="str">
            <v>Упаковка</v>
          </cell>
          <cell r="C54">
            <v>0</v>
          </cell>
          <cell r="D54">
            <v>0</v>
          </cell>
          <cell r="E54">
            <v>0</v>
          </cell>
          <cell r="F54">
            <v>6.0000000000000001E-3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2.8920000000000003</v>
          </cell>
          <cell r="N54">
            <v>5.7059999999999995</v>
          </cell>
          <cell r="O54">
            <v>6.2050000000000001</v>
          </cell>
          <cell r="P54">
            <v>16.3</v>
          </cell>
          <cell r="Q54">
            <v>18.899999999999999</v>
          </cell>
          <cell r="R54">
            <v>0.5</v>
          </cell>
          <cell r="S54">
            <v>0</v>
          </cell>
          <cell r="T54">
            <v>0</v>
          </cell>
          <cell r="U54">
            <v>0.6</v>
          </cell>
          <cell r="V54">
            <v>0</v>
          </cell>
          <cell r="W54">
            <v>0</v>
          </cell>
          <cell r="X54">
            <v>1.35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2.3860000000000001</v>
          </cell>
          <cell r="AJ54">
            <v>0</v>
          </cell>
          <cell r="AK54">
            <v>0</v>
          </cell>
          <cell r="AL54">
            <v>0.112</v>
          </cell>
          <cell r="AM54">
            <v>5</v>
          </cell>
          <cell r="AN54">
            <v>0</v>
          </cell>
          <cell r="AO54">
            <v>0</v>
          </cell>
          <cell r="AP54">
            <v>4.9000000000000002E-2</v>
          </cell>
          <cell r="AQ54">
            <v>4.8</v>
          </cell>
          <cell r="AR54">
            <v>0</v>
          </cell>
          <cell r="AS54">
            <v>0</v>
          </cell>
          <cell r="AT54">
            <v>0</v>
          </cell>
          <cell r="AU54">
            <v>16.3</v>
          </cell>
          <cell r="AV54">
            <v>0</v>
          </cell>
          <cell r="AW54">
            <v>0</v>
          </cell>
          <cell r="AX54">
            <v>0</v>
          </cell>
          <cell r="AY54">
            <v>18.899999999999999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6.0000000000000001E-3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</row>
        <row r="55">
          <cell r="B55" t="str">
            <v>Химикаты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B56" t="str">
            <v>Шламы</v>
          </cell>
          <cell r="C56">
            <v>1163.18</v>
          </cell>
          <cell r="D56">
            <v>0</v>
          </cell>
          <cell r="E56">
            <v>1129.42</v>
          </cell>
          <cell r="F56">
            <v>0</v>
          </cell>
          <cell r="G56">
            <v>1082.56</v>
          </cell>
          <cell r="H56">
            <v>0</v>
          </cell>
          <cell r="I56">
            <v>1019.57</v>
          </cell>
          <cell r="J56">
            <v>0</v>
          </cell>
          <cell r="K56">
            <v>959.08</v>
          </cell>
          <cell r="L56">
            <v>0</v>
          </cell>
          <cell r="M56">
            <v>21.85</v>
          </cell>
          <cell r="N56">
            <v>33.76</v>
          </cell>
          <cell r="O56">
            <v>46.86</v>
          </cell>
          <cell r="P56">
            <v>62.99</v>
          </cell>
          <cell r="Q56">
            <v>60.490000000000009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21.85</v>
          </cell>
          <cell r="BB56">
            <v>21.85</v>
          </cell>
          <cell r="BC56">
            <v>0</v>
          </cell>
          <cell r="BD56">
            <v>33.76</v>
          </cell>
          <cell r="BE56">
            <v>33.76</v>
          </cell>
          <cell r="BF56">
            <v>0</v>
          </cell>
          <cell r="BG56">
            <v>46.86</v>
          </cell>
          <cell r="BH56">
            <v>46.86</v>
          </cell>
          <cell r="BI56">
            <v>0</v>
          </cell>
          <cell r="BJ56">
            <v>62.990000000000009</v>
          </cell>
          <cell r="BK56">
            <v>62.990000000000009</v>
          </cell>
          <cell r="BL56">
            <v>0</v>
          </cell>
          <cell r="BM56">
            <v>60.490000000000009</v>
          </cell>
          <cell r="BN56">
            <v>60.490000000000009</v>
          </cell>
          <cell r="BO56">
            <v>0</v>
          </cell>
          <cell r="BP56">
            <v>0</v>
          </cell>
          <cell r="BQ56">
            <v>0</v>
          </cell>
          <cell r="BR56">
            <v>1163.18</v>
          </cell>
          <cell r="BS56">
            <v>0</v>
          </cell>
          <cell r="BT56">
            <v>1129.42</v>
          </cell>
          <cell r="BU56">
            <v>0</v>
          </cell>
          <cell r="BV56">
            <v>1082.56</v>
          </cell>
          <cell r="BW56">
            <v>0</v>
          </cell>
          <cell r="BX56">
            <v>1019.57</v>
          </cell>
          <cell r="BY56">
            <v>0</v>
          </cell>
        </row>
        <row r="57">
          <cell r="B57" t="str">
            <v>Всего</v>
          </cell>
          <cell r="C57">
            <v>1163.18</v>
          </cell>
          <cell r="D57">
            <v>67.52</v>
          </cell>
          <cell r="E57">
            <v>1129.42</v>
          </cell>
          <cell r="F57">
            <v>6.9080000000000004</v>
          </cell>
          <cell r="G57">
            <v>1082.56</v>
          </cell>
          <cell r="H57">
            <v>18.86</v>
          </cell>
          <cell r="I57">
            <v>1019.57</v>
          </cell>
          <cell r="J57">
            <v>29.602</v>
          </cell>
          <cell r="K57">
            <v>959.08</v>
          </cell>
          <cell r="L57">
            <v>7.0830000000000002</v>
          </cell>
          <cell r="M57">
            <v>7525.9160000000002</v>
          </cell>
          <cell r="N57">
            <v>7725.2400000000007</v>
          </cell>
          <cell r="O57">
            <v>1953.6699999999994</v>
          </cell>
          <cell r="P57">
            <v>1352.0158999999996</v>
          </cell>
          <cell r="Q57">
            <v>1444.837</v>
          </cell>
          <cell r="R57">
            <v>7135.1409999999996</v>
          </cell>
          <cell r="S57">
            <v>0</v>
          </cell>
          <cell r="T57">
            <v>0</v>
          </cell>
          <cell r="U57">
            <v>6663.5340000000006</v>
          </cell>
          <cell r="V57">
            <v>0</v>
          </cell>
          <cell r="W57">
            <v>0</v>
          </cell>
          <cell r="X57">
            <v>1421.9369999999999</v>
          </cell>
          <cell r="Y57">
            <v>0</v>
          </cell>
          <cell r="Z57">
            <v>0</v>
          </cell>
          <cell r="AA57">
            <v>969.67</v>
          </cell>
          <cell r="AB57">
            <v>0</v>
          </cell>
          <cell r="AC57">
            <v>0</v>
          </cell>
          <cell r="AD57">
            <v>581.5569999999999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313.70900000000006</v>
          </cell>
          <cell r="AJ57">
            <v>0</v>
          </cell>
          <cell r="AK57">
            <v>0</v>
          </cell>
          <cell r="AL57">
            <v>0.21200000000000002</v>
          </cell>
          <cell r="AM57">
            <v>967.12200000000018</v>
          </cell>
          <cell r="AN57">
            <v>0</v>
          </cell>
          <cell r="AO57">
            <v>0</v>
          </cell>
          <cell r="AP57">
            <v>4.9000000000000002E-2</v>
          </cell>
          <cell r="AQ57">
            <v>496.78799999999995</v>
          </cell>
          <cell r="AR57">
            <v>0</v>
          </cell>
          <cell r="AS57">
            <v>0</v>
          </cell>
          <cell r="AT57">
            <v>0</v>
          </cell>
          <cell r="AU57">
            <v>330.58090000000004</v>
          </cell>
          <cell r="AV57">
            <v>0</v>
          </cell>
          <cell r="AW57">
            <v>0</v>
          </cell>
          <cell r="AX57">
            <v>0</v>
          </cell>
          <cell r="AY57">
            <v>789.20499999999993</v>
          </cell>
          <cell r="AZ57">
            <v>0</v>
          </cell>
          <cell r="BA57">
            <v>21.85</v>
          </cell>
          <cell r="BB57">
            <v>21.85</v>
          </cell>
          <cell r="BC57">
            <v>0</v>
          </cell>
          <cell r="BD57">
            <v>33.76</v>
          </cell>
          <cell r="BE57">
            <v>33.76</v>
          </cell>
          <cell r="BF57">
            <v>0</v>
          </cell>
          <cell r="BG57">
            <v>46.86</v>
          </cell>
          <cell r="BH57">
            <v>46.86</v>
          </cell>
          <cell r="BI57">
            <v>0</v>
          </cell>
          <cell r="BJ57">
            <v>62.990000000000009</v>
          </cell>
          <cell r="BK57">
            <v>62.990000000000009</v>
          </cell>
          <cell r="BL57">
            <v>0</v>
          </cell>
          <cell r="BM57">
            <v>60.490000000000009</v>
          </cell>
          <cell r="BN57">
            <v>60.490000000000009</v>
          </cell>
          <cell r="BO57">
            <v>0</v>
          </cell>
          <cell r="BP57">
            <v>0</v>
          </cell>
          <cell r="BQ57">
            <v>0</v>
          </cell>
          <cell r="BR57">
            <v>1163.18</v>
          </cell>
          <cell r="BS57">
            <v>67.52</v>
          </cell>
          <cell r="BT57">
            <v>1129.42</v>
          </cell>
          <cell r="BU57">
            <v>6.8960000000000008</v>
          </cell>
          <cell r="BV57">
            <v>1082.56</v>
          </cell>
          <cell r="BW57">
            <v>18.86</v>
          </cell>
          <cell r="BX57">
            <v>1019.57</v>
          </cell>
          <cell r="BY57">
            <v>29.602</v>
          </cell>
        </row>
        <row r="58">
          <cell r="A58" t="str">
            <v>Всего</v>
          </cell>
          <cell r="C58">
            <v>2446.3285599999999</v>
          </cell>
          <cell r="D58">
            <v>67.533000000000001</v>
          </cell>
          <cell r="E58">
            <v>2407.4750800000002</v>
          </cell>
          <cell r="F58">
            <v>7.8215000000000003</v>
          </cell>
          <cell r="G58">
            <v>2355.2590099999998</v>
          </cell>
          <cell r="H58">
            <v>18.997199999999999</v>
          </cell>
          <cell r="I58">
            <v>2282.5688300000002</v>
          </cell>
          <cell r="J58">
            <v>29.637</v>
          </cell>
          <cell r="K58">
            <v>2219.3262500000001</v>
          </cell>
          <cell r="L58">
            <v>7.6340000000000003</v>
          </cell>
          <cell r="M58">
            <v>7894.8104000000003</v>
          </cell>
          <cell r="N58">
            <v>8480.1897800000006</v>
          </cell>
          <cell r="O58">
            <v>2534.9046699999994</v>
          </cell>
          <cell r="P58">
            <v>2755.1922799999998</v>
          </cell>
          <cell r="Q58">
            <v>2154.6830399999999</v>
          </cell>
          <cell r="R58">
            <v>7135.1409999999996</v>
          </cell>
          <cell r="S58">
            <v>0</v>
          </cell>
          <cell r="T58">
            <v>0</v>
          </cell>
          <cell r="U58">
            <v>6663.726200000001</v>
          </cell>
          <cell r="V58">
            <v>0</v>
          </cell>
          <cell r="W58">
            <v>0</v>
          </cell>
          <cell r="X58">
            <v>1422.7759999999998</v>
          </cell>
          <cell r="Y58">
            <v>0</v>
          </cell>
          <cell r="Z58">
            <v>0</v>
          </cell>
          <cell r="AA58">
            <v>969.67</v>
          </cell>
          <cell r="AB58">
            <v>0</v>
          </cell>
          <cell r="AC58">
            <v>0</v>
          </cell>
          <cell r="AD58">
            <v>581.5569999999999</v>
          </cell>
          <cell r="AE58">
            <v>0</v>
          </cell>
          <cell r="AF58">
            <v>0</v>
          </cell>
          <cell r="AG58">
            <v>0</v>
          </cell>
          <cell r="AH58">
            <v>2.4500000000000002</v>
          </cell>
          <cell r="AI58">
            <v>678.28500000000008</v>
          </cell>
          <cell r="AJ58">
            <v>0</v>
          </cell>
          <cell r="AK58">
            <v>0</v>
          </cell>
          <cell r="AL58">
            <v>35.764800000000001</v>
          </cell>
          <cell r="AM58">
            <v>1682.134</v>
          </cell>
          <cell r="AN58">
            <v>0</v>
          </cell>
          <cell r="AO58">
            <v>0</v>
          </cell>
          <cell r="AP58">
            <v>19.259499999999996</v>
          </cell>
          <cell r="AQ58">
            <v>1051.8410000000001</v>
          </cell>
          <cell r="AR58">
            <v>0</v>
          </cell>
          <cell r="AS58">
            <v>0</v>
          </cell>
          <cell r="AT58">
            <v>601.07600000000002</v>
          </cell>
          <cell r="AU58">
            <v>1122.8789000000002</v>
          </cell>
          <cell r="AV58">
            <v>0</v>
          </cell>
          <cell r="AW58">
            <v>0</v>
          </cell>
          <cell r="AX58">
            <v>165.18299999999999</v>
          </cell>
          <cell r="AY58">
            <v>1331.6309999999999</v>
          </cell>
          <cell r="AZ58">
            <v>0</v>
          </cell>
          <cell r="BA58">
            <v>22.115400000000001</v>
          </cell>
          <cell r="BB58">
            <v>22.115400000000001</v>
          </cell>
          <cell r="BC58">
            <v>0</v>
          </cell>
          <cell r="BD58">
            <v>38.853079999999999</v>
          </cell>
          <cell r="BE58">
            <v>38.853079999999999</v>
          </cell>
          <cell r="BF58">
            <v>0</v>
          </cell>
          <cell r="BG58">
            <v>52.216070000000002</v>
          </cell>
          <cell r="BH58">
            <v>52.216070000000002</v>
          </cell>
          <cell r="BI58">
            <v>0</v>
          </cell>
          <cell r="BJ58">
            <v>72.690110000000004</v>
          </cell>
          <cell r="BK58">
            <v>72.690110000000004</v>
          </cell>
          <cell r="BL58">
            <v>0</v>
          </cell>
          <cell r="BM58">
            <v>63.243040000000008</v>
          </cell>
          <cell r="BN58">
            <v>63.243040000000008</v>
          </cell>
          <cell r="BO58">
            <v>0</v>
          </cell>
          <cell r="BP58">
            <v>0</v>
          </cell>
          <cell r="BQ58">
            <v>0</v>
          </cell>
          <cell r="BR58">
            <v>2446.32816</v>
          </cell>
          <cell r="BS58">
            <v>67.533000000000001</v>
          </cell>
          <cell r="BT58">
            <v>2407.4750800000002</v>
          </cell>
          <cell r="BU58">
            <v>7.809800000000001</v>
          </cell>
          <cell r="BV58">
            <v>2355.2590099999998</v>
          </cell>
          <cell r="BW58">
            <v>18.997399999999999</v>
          </cell>
          <cell r="BX58">
            <v>2282.5688300000002</v>
          </cell>
          <cell r="BY58">
            <v>29.637</v>
          </cell>
        </row>
        <row r="60">
          <cell r="A60" t="str">
            <v>Источник данных</v>
          </cell>
        </row>
        <row r="63">
          <cell r="A63" t="str">
            <v>Рефтинская ГРЭС</v>
          </cell>
        </row>
        <row r="64">
          <cell r="C64" t="str">
            <v>НАЛИЧИЕ ОТХОДОВ НА НАЧАЛО ОТЧЕТНОГО ПЕРИОДА, ТОНН</v>
          </cell>
          <cell r="I64" t="str">
            <v>306-3 ОБРАЗОВАНИЕ ОТХОДОВ</v>
          </cell>
          <cell r="L64" t="str">
            <v>306-4 ОБРАЩЕНИЕ С ОТХОДАМИ В РАМКАХ ЦИКЛИЧЕСКОЙ ЭКОНОМИКИ</v>
          </cell>
          <cell r="U64" t="str">
            <v>306-5 ОБРАЩЕНИЕ С ОТХОДАМИ БЕЗ ВОССТАНОВЛЕНИЯ</v>
          </cell>
          <cell r="AG64" t="str">
            <v>РАЗМЕЩЕНИЕ ОТХОДОВ НА ЭКСПЛУАТИРУЕМЫХ ОБЪЕКТАХ, ТОНН</v>
          </cell>
          <cell r="AP64" t="str">
            <v>НАЛИЧИЕ ОТХОДОВ НА КОНЕЦ ОТЧЕТНОГО ПЕРИОДА, ТОНН</v>
          </cell>
        </row>
        <row r="65">
          <cell r="C65" t="str">
            <v>2019</v>
          </cell>
          <cell r="E65" t="str">
            <v>2018</v>
          </cell>
          <cell r="G65" t="str">
            <v>2017</v>
          </cell>
          <cell r="I65" t="str">
            <v>2019</v>
          </cell>
          <cell r="J65" t="str">
            <v>2018</v>
          </cell>
          <cell r="K65" t="str">
            <v>2017</v>
          </cell>
          <cell r="L65" t="str">
            <v>2019</v>
          </cell>
          <cell r="O65" t="str">
            <v>2018</v>
          </cell>
          <cell r="R65" t="str">
            <v>2017</v>
          </cell>
          <cell r="U65" t="str">
            <v>2019</v>
          </cell>
          <cell r="Y65" t="str">
            <v>2018</v>
          </cell>
          <cell r="AC65" t="str">
            <v>2017</v>
          </cell>
          <cell r="AG65" t="str">
            <v>2019</v>
          </cell>
          <cell r="AJ65" t="str">
            <v>2018</v>
          </cell>
          <cell r="AM65" t="str">
            <v>2017</v>
          </cell>
          <cell r="AP65" t="str">
            <v>2019</v>
          </cell>
          <cell r="AR65" t="str">
            <v>2018</v>
          </cell>
          <cell r="AT65" t="str">
            <v>2017</v>
          </cell>
        </row>
        <row r="66">
          <cell r="C66" t="str">
            <v>Хранение</v>
          </cell>
          <cell r="D66" t="str">
            <v>Накопление</v>
          </cell>
          <cell r="E66" t="str">
            <v>Хранение</v>
          </cell>
          <cell r="F66" t="str">
            <v>Накопление</v>
          </cell>
          <cell r="G66" t="str">
            <v>Хранение</v>
          </cell>
          <cell r="H66" t="str">
            <v>Накопление</v>
          </cell>
          <cell r="I66" t="str">
            <v>Общее количество образованных отходов, тонн</v>
          </cell>
          <cell r="J66" t="str">
            <v>Общее количество образованных отходов, тонн</v>
          </cell>
          <cell r="K66" t="str">
            <v>Общее количество образованных отходов, тонн</v>
          </cell>
          <cell r="L66" t="str">
            <v>Общее количество отходов, переданное на утилизацию, тонн</v>
          </cell>
          <cell r="M66" t="str">
            <v>Общее количество отходов, переданное на переработку, тонн</v>
          </cell>
          <cell r="N66" t="str">
            <v>Общее количество отходов, переданное на прочие восстановительные операции, тонн</v>
          </cell>
          <cell r="O66" t="str">
            <v>Общее количество отходов, переданное на утилизацию, тонн</v>
          </cell>
          <cell r="P66" t="str">
            <v>Общее количество отходов, переданное на переработку, тонн</v>
          </cell>
          <cell r="Q66" t="str">
            <v>Общее количество отходов, переданное на прочие восстановительные операции, тонн</v>
          </cell>
          <cell r="R66" t="str">
            <v>Общее количество отходов, переданное на утилизацию, тонн</v>
          </cell>
          <cell r="S66" t="str">
            <v>Общее количество отходов, переданное на переработку, тонн</v>
          </cell>
          <cell r="T66" t="str">
            <v>Общее количество отходов, переданное на прочие восстановительные операции, тонн</v>
          </cell>
          <cell r="U66" t="str">
            <v>Общее количество отходов, переданное на сжигание (с рекуперацией энергии), тонн</v>
          </cell>
          <cell r="V66" t="str">
            <v>Общее количество отходов, переданное на сжигание (без рекуперации энергии), тонн</v>
          </cell>
          <cell r="W66" t="str">
            <v>Общее количество отходов, переданное на захоронение на полигоне, тонн</v>
          </cell>
          <cell r="X66" t="str">
            <v>Общее количество отходов, переданное на прочие виды обращения с отходами без восстановления, тонн</v>
          </cell>
          <cell r="Y66" t="str">
            <v>Общее количество отходов, переданное на сжигание (с рекуперацией энергии), тонн</v>
          </cell>
          <cell r="Z66" t="str">
            <v>Общее количество отходов, переданное на сжигание (без рекуперации энергии), тонн</v>
          </cell>
          <cell r="AA66" t="str">
            <v>Общее количество отходов, переданное на захоронение на полигоне, тонн</v>
          </cell>
          <cell r="AB66" t="str">
            <v>Общее количество отходов, переданное на прочие виды обращения с отходами без восстановления, тонн</v>
          </cell>
          <cell r="AC66" t="str">
            <v>Общее количество отходов, переданное на сжигание (с рекуперацией энергии), тонн</v>
          </cell>
          <cell r="AD66" t="str">
            <v>Общее количество отходов, переданное на сжигание (без рекуперации энергии), тонн</v>
          </cell>
          <cell r="AE66" t="str">
            <v>Общее количество отходов, переданное на захоронение на полигоне, тонн</v>
          </cell>
          <cell r="AF66" t="str">
            <v>Общее количество отходов, переданное на прочие виды обращения с отходами без восстановления, тонн</v>
          </cell>
          <cell r="AG66" t="str">
            <v>Хранение</v>
          </cell>
          <cell r="AH66" t="str">
            <v>Всего</v>
          </cell>
          <cell r="AI66" t="str">
            <v>захоронение</v>
          </cell>
          <cell r="AJ66" t="str">
            <v>Хранение</v>
          </cell>
          <cell r="AK66" t="str">
            <v>Всего</v>
          </cell>
          <cell r="AL66" t="str">
            <v>захоронение</v>
          </cell>
          <cell r="AM66" t="str">
            <v>Хранение</v>
          </cell>
          <cell r="AN66" t="str">
            <v>Всего</v>
          </cell>
          <cell r="AO66" t="str">
            <v>захоронение</v>
          </cell>
          <cell r="AP66" t="str">
            <v>Хранение</v>
          </cell>
          <cell r="AQ66" t="str">
            <v>Накопление</v>
          </cell>
          <cell r="AR66" t="str">
            <v>Хранение</v>
          </cell>
          <cell r="AS66" t="str">
            <v>Накопление</v>
          </cell>
          <cell r="AT66" t="str">
            <v>Хранение</v>
          </cell>
          <cell r="AU66" t="str">
            <v>Накопление</v>
          </cell>
        </row>
        <row r="67">
          <cell r="A67" t="str">
            <v>Опасные отходы</v>
          </cell>
          <cell r="B67" t="str">
            <v>Бытовые и аналогичные им отходы (отходы офисов, столовых и т.д.)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129.66999999999999</v>
          </cell>
          <cell r="J67">
            <v>17.2</v>
          </cell>
          <cell r="K67">
            <v>16.399999999999999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129.66999999999999</v>
          </cell>
          <cell r="X67">
            <v>0</v>
          </cell>
          <cell r="Y67">
            <v>0</v>
          </cell>
          <cell r="Z67">
            <v>0</v>
          </cell>
          <cell r="AA67">
            <v>17.2</v>
          </cell>
          <cell r="AB67">
            <v>0</v>
          </cell>
          <cell r="AC67">
            <v>0</v>
          </cell>
          <cell r="AD67">
            <v>0</v>
          </cell>
          <cell r="AE67">
            <v>16.399999999999999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B68" t="str">
            <v>Золы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</row>
        <row r="69">
          <cell r="B69" t="str">
            <v>ИТ отходы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</row>
        <row r="70">
          <cell r="B70" t="str">
            <v>Масла, вода и прочие жидкие отходы</v>
          </cell>
          <cell r="C70">
            <v>2753.3420000000001</v>
          </cell>
          <cell r="D70">
            <v>0</v>
          </cell>
          <cell r="E70">
            <v>2592</v>
          </cell>
          <cell r="F70">
            <v>0</v>
          </cell>
          <cell r="G70">
            <v>2430</v>
          </cell>
          <cell r="H70">
            <v>0</v>
          </cell>
          <cell r="I70">
            <v>115.858</v>
          </cell>
          <cell r="J70">
            <v>181.7</v>
          </cell>
          <cell r="K70">
            <v>186.8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3.3580000000000001</v>
          </cell>
          <cell r="W70">
            <v>0</v>
          </cell>
          <cell r="X70">
            <v>0</v>
          </cell>
          <cell r="Y70">
            <v>0</v>
          </cell>
          <cell r="Z70">
            <v>19.7</v>
          </cell>
          <cell r="AA70">
            <v>0</v>
          </cell>
          <cell r="AB70">
            <v>0</v>
          </cell>
          <cell r="AC70">
            <v>0</v>
          </cell>
          <cell r="AD70">
            <v>24.8</v>
          </cell>
          <cell r="AE70">
            <v>0</v>
          </cell>
          <cell r="AF70">
            <v>0</v>
          </cell>
          <cell r="AG70">
            <v>112.5</v>
          </cell>
          <cell r="AH70">
            <v>112.5</v>
          </cell>
          <cell r="AI70">
            <v>0</v>
          </cell>
          <cell r="AJ70">
            <v>162</v>
          </cell>
          <cell r="AK70">
            <v>162</v>
          </cell>
          <cell r="AL70">
            <v>0</v>
          </cell>
          <cell r="AM70">
            <v>162</v>
          </cell>
          <cell r="AN70">
            <v>162</v>
          </cell>
          <cell r="AO70">
            <v>0</v>
          </cell>
          <cell r="AP70">
            <v>0</v>
          </cell>
          <cell r="AQ70">
            <v>0</v>
          </cell>
          <cell r="AR70">
            <v>2754</v>
          </cell>
          <cell r="AS70">
            <v>0</v>
          </cell>
          <cell r="AT70">
            <v>2592</v>
          </cell>
          <cell r="AU70">
            <v>0</v>
          </cell>
        </row>
        <row r="71">
          <cell r="B71" t="str">
            <v>Отходы асбеста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26.9</v>
          </cell>
          <cell r="J71">
            <v>150.92000000000002</v>
          </cell>
          <cell r="K71">
            <v>46.800000000000004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26.9</v>
          </cell>
          <cell r="X71">
            <v>0</v>
          </cell>
          <cell r="Y71">
            <v>0</v>
          </cell>
          <cell r="Z71">
            <v>0</v>
          </cell>
          <cell r="AA71">
            <v>150.92000000000002</v>
          </cell>
          <cell r="AB71">
            <v>0</v>
          </cell>
          <cell r="AC71">
            <v>0</v>
          </cell>
          <cell r="AD71">
            <v>0</v>
          </cell>
          <cell r="AE71">
            <v>46.800000000000004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</row>
        <row r="72">
          <cell r="B72" t="str">
            <v>Почва и камни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1.5</v>
          </cell>
          <cell r="J72">
            <v>2.59</v>
          </cell>
          <cell r="K72">
            <v>4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1.5</v>
          </cell>
          <cell r="W72">
            <v>0</v>
          </cell>
          <cell r="X72">
            <v>0</v>
          </cell>
          <cell r="Y72">
            <v>0</v>
          </cell>
          <cell r="Z72">
            <v>0.8</v>
          </cell>
          <cell r="AA72">
            <v>1.79</v>
          </cell>
          <cell r="AB72">
            <v>0</v>
          </cell>
          <cell r="AC72">
            <v>0</v>
          </cell>
          <cell r="AD72">
            <v>0</v>
          </cell>
          <cell r="AE72">
            <v>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B73" t="str">
            <v>Промышленные отходы</v>
          </cell>
          <cell r="C73">
            <v>0</v>
          </cell>
          <cell r="D73">
            <v>4.5679999999999996</v>
          </cell>
          <cell r="E73">
            <v>0</v>
          </cell>
          <cell r="F73">
            <v>4.0919999999999996</v>
          </cell>
          <cell r="G73">
            <v>0</v>
          </cell>
          <cell r="H73">
            <v>0.61799999999999999</v>
          </cell>
          <cell r="I73">
            <v>264.66899999999998</v>
          </cell>
          <cell r="J73">
            <v>319.00399999999996</v>
          </cell>
          <cell r="K73">
            <v>283.36300000000006</v>
          </cell>
          <cell r="L73">
            <v>3.8839999999999999</v>
          </cell>
          <cell r="M73">
            <v>0</v>
          </cell>
          <cell r="N73">
            <v>0</v>
          </cell>
          <cell r="O73">
            <v>27.925999999999998</v>
          </cell>
          <cell r="P73">
            <v>0</v>
          </cell>
          <cell r="Q73">
            <v>0</v>
          </cell>
          <cell r="R73">
            <v>9.1969999999999992</v>
          </cell>
          <cell r="S73">
            <v>0</v>
          </cell>
          <cell r="T73">
            <v>0</v>
          </cell>
          <cell r="U73">
            <v>0</v>
          </cell>
          <cell r="V73">
            <v>8.4029999999999987</v>
          </cell>
          <cell r="W73">
            <v>252.9</v>
          </cell>
          <cell r="X73">
            <v>0</v>
          </cell>
          <cell r="Y73">
            <v>0</v>
          </cell>
          <cell r="Z73">
            <v>8.3018999999999981</v>
          </cell>
          <cell r="AA73">
            <v>282.3</v>
          </cell>
          <cell r="AB73">
            <v>0</v>
          </cell>
          <cell r="AC73">
            <v>0</v>
          </cell>
          <cell r="AD73">
            <v>3.6320000000000001</v>
          </cell>
          <cell r="AE73">
            <v>266.43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4.5679999999999996</v>
          </cell>
          <cell r="AT73">
            <v>0</v>
          </cell>
          <cell r="AU73">
            <v>4.0919999999999996</v>
          </cell>
        </row>
        <row r="74">
          <cell r="B74" t="str">
            <v>Прочие отходы</v>
          </cell>
          <cell r="C74">
            <v>21994.877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1147.4560000000001</v>
          </cell>
          <cell r="J74">
            <v>193.11600000000001</v>
          </cell>
          <cell r="K74">
            <v>286.92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193.11600000000001</v>
          </cell>
          <cell r="AA74">
            <v>0</v>
          </cell>
          <cell r="AB74">
            <v>0</v>
          </cell>
          <cell r="AC74">
            <v>0</v>
          </cell>
          <cell r="AD74">
            <v>286.92</v>
          </cell>
          <cell r="AE74">
            <v>0</v>
          </cell>
          <cell r="AF74">
            <v>0</v>
          </cell>
          <cell r="AG74">
            <v>1147.4560000000001</v>
          </cell>
          <cell r="AH74">
            <v>1147.4560000000001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B75" t="str">
            <v>Упаковка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8.6</v>
          </cell>
          <cell r="J75">
            <v>1.0999999999999999</v>
          </cell>
          <cell r="K75">
            <v>1.1000000000000001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8.6</v>
          </cell>
          <cell r="X75">
            <v>0</v>
          </cell>
          <cell r="Y75">
            <v>0</v>
          </cell>
          <cell r="Z75">
            <v>0</v>
          </cell>
          <cell r="AA75">
            <v>1.1000000000000001</v>
          </cell>
          <cell r="AB75">
            <v>0</v>
          </cell>
          <cell r="AC75">
            <v>0</v>
          </cell>
          <cell r="AD75">
            <v>0</v>
          </cell>
          <cell r="AE75">
            <v>1.0999999999999999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</row>
        <row r="76">
          <cell r="B76" t="str">
            <v>Химикаты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B77" t="str">
            <v>Шламы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3.34</v>
          </cell>
          <cell r="J77">
            <v>10</v>
          </cell>
          <cell r="K77">
            <v>15.8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15.8</v>
          </cell>
          <cell r="S77">
            <v>0</v>
          </cell>
          <cell r="T77">
            <v>0</v>
          </cell>
          <cell r="U77">
            <v>0</v>
          </cell>
          <cell r="V77">
            <v>3.34</v>
          </cell>
          <cell r="W77">
            <v>0</v>
          </cell>
          <cell r="X77">
            <v>0</v>
          </cell>
          <cell r="Y77">
            <v>0</v>
          </cell>
          <cell r="Z77">
            <v>10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</row>
        <row r="78">
          <cell r="B78" t="str">
            <v>Всего</v>
          </cell>
          <cell r="C78">
            <v>24748.219000000001</v>
          </cell>
          <cell r="D78">
            <v>4.5679999999999996</v>
          </cell>
          <cell r="E78">
            <v>2592</v>
          </cell>
          <cell r="F78">
            <v>4.0919999999999996</v>
          </cell>
          <cell r="G78">
            <v>2430</v>
          </cell>
          <cell r="H78">
            <v>0.61799999999999999</v>
          </cell>
          <cell r="I78">
            <v>1697.9929999999999</v>
          </cell>
          <cell r="J78">
            <v>875.63</v>
          </cell>
          <cell r="K78">
            <v>841.18300000000011</v>
          </cell>
          <cell r="L78">
            <v>3.8839999999999999</v>
          </cell>
          <cell r="M78">
            <v>0</v>
          </cell>
          <cell r="N78">
            <v>0</v>
          </cell>
          <cell r="O78">
            <v>27.925999999999998</v>
          </cell>
          <cell r="P78">
            <v>0</v>
          </cell>
          <cell r="Q78">
            <v>0</v>
          </cell>
          <cell r="R78">
            <v>24.997</v>
          </cell>
          <cell r="S78">
            <v>0</v>
          </cell>
          <cell r="T78">
            <v>0</v>
          </cell>
          <cell r="U78">
            <v>0</v>
          </cell>
          <cell r="V78">
            <v>16.600999999999999</v>
          </cell>
          <cell r="W78">
            <v>418.07000000000005</v>
          </cell>
          <cell r="X78">
            <v>0</v>
          </cell>
          <cell r="Y78">
            <v>0</v>
          </cell>
          <cell r="Z78">
            <v>231.9179</v>
          </cell>
          <cell r="AA78">
            <v>453.31000000000006</v>
          </cell>
          <cell r="AB78">
            <v>0</v>
          </cell>
          <cell r="AC78">
            <v>0</v>
          </cell>
          <cell r="AD78">
            <v>315.35200000000003</v>
          </cell>
          <cell r="AE78">
            <v>334.73</v>
          </cell>
          <cell r="AF78">
            <v>0</v>
          </cell>
          <cell r="AG78">
            <v>1259.9560000000001</v>
          </cell>
          <cell r="AH78">
            <v>1259.9560000000001</v>
          </cell>
          <cell r="AI78">
            <v>0</v>
          </cell>
          <cell r="AJ78">
            <v>162</v>
          </cell>
          <cell r="AK78">
            <v>162</v>
          </cell>
          <cell r="AL78">
            <v>0</v>
          </cell>
          <cell r="AM78">
            <v>162</v>
          </cell>
          <cell r="AN78">
            <v>162</v>
          </cell>
          <cell r="AO78">
            <v>0</v>
          </cell>
          <cell r="AP78">
            <v>0</v>
          </cell>
          <cell r="AQ78">
            <v>0</v>
          </cell>
          <cell r="AR78">
            <v>2754</v>
          </cell>
          <cell r="AS78">
            <v>4.5679999999999996</v>
          </cell>
          <cell r="AT78">
            <v>2592</v>
          </cell>
          <cell r="AU78">
            <v>4.0919999999999996</v>
          </cell>
        </row>
        <row r="79">
          <cell r="A79" t="str">
            <v>Неопасные отходы</v>
          </cell>
          <cell r="B79" t="str">
            <v>Бытовые и аналогичные им отходы (отходы офисов, столовых и т.д.)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7.1300000000000008</v>
          </cell>
          <cell r="J79">
            <v>8.8209999999999997</v>
          </cell>
          <cell r="K79">
            <v>13.203000000000001</v>
          </cell>
          <cell r="L79">
            <v>3.5300000000000002</v>
          </cell>
          <cell r="M79">
            <v>0</v>
          </cell>
          <cell r="N79">
            <v>0</v>
          </cell>
          <cell r="O79">
            <v>2.2210000000000001</v>
          </cell>
          <cell r="P79">
            <v>0</v>
          </cell>
          <cell r="Q79">
            <v>0</v>
          </cell>
          <cell r="R79">
            <v>2.0030000000000001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3.6000000000000005</v>
          </cell>
          <cell r="X79">
            <v>0</v>
          </cell>
          <cell r="Y79">
            <v>0</v>
          </cell>
          <cell r="Z79">
            <v>0</v>
          </cell>
          <cell r="AA79">
            <v>6.6</v>
          </cell>
          <cell r="AB79">
            <v>0</v>
          </cell>
          <cell r="AC79">
            <v>0</v>
          </cell>
          <cell r="AD79">
            <v>0</v>
          </cell>
          <cell r="AE79">
            <v>11.200000000000001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</row>
        <row r="80">
          <cell r="B80" t="str">
            <v>Золы</v>
          </cell>
          <cell r="C80">
            <v>160639884.08000001</v>
          </cell>
          <cell r="D80">
            <v>0</v>
          </cell>
          <cell r="E80">
            <v>156015882.34</v>
          </cell>
          <cell r="F80">
            <v>0</v>
          </cell>
          <cell r="G80">
            <v>151778854.06</v>
          </cell>
          <cell r="H80">
            <v>0</v>
          </cell>
          <cell r="I80">
            <v>3016428.3000000003</v>
          </cell>
          <cell r="J80">
            <v>4624001.74</v>
          </cell>
          <cell r="K80">
            <v>4478820.6770000001</v>
          </cell>
          <cell r="L80">
            <v>2763.6000000000004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241792.40000000002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3013664.7</v>
          </cell>
          <cell r="AH80">
            <v>3013664.7</v>
          </cell>
          <cell r="AI80">
            <v>0</v>
          </cell>
          <cell r="AJ80">
            <v>4624001.74</v>
          </cell>
          <cell r="AK80">
            <v>4624001.74</v>
          </cell>
          <cell r="AL80">
            <v>0</v>
          </cell>
          <cell r="AM80">
            <v>4237028.2770000007</v>
          </cell>
          <cell r="AN80">
            <v>4237028.2770000007</v>
          </cell>
          <cell r="AO80">
            <v>0</v>
          </cell>
          <cell r="AP80">
            <v>0</v>
          </cell>
          <cell r="AQ80">
            <v>0</v>
          </cell>
          <cell r="AR80">
            <v>160639884.08000001</v>
          </cell>
          <cell r="AS80">
            <v>0</v>
          </cell>
          <cell r="AT80">
            <v>156015882.34</v>
          </cell>
          <cell r="AU80">
            <v>0</v>
          </cell>
        </row>
        <row r="81">
          <cell r="B81" t="str">
            <v>ИТ отходы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</row>
        <row r="82">
          <cell r="B82" t="str">
            <v>Почва и камни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B83" t="str">
            <v>Промышленные отходы</v>
          </cell>
          <cell r="C83">
            <v>0</v>
          </cell>
          <cell r="D83">
            <v>71.426999999999992</v>
          </cell>
          <cell r="E83">
            <v>0</v>
          </cell>
          <cell r="F83">
            <v>93.12700000000001</v>
          </cell>
          <cell r="G83">
            <v>0</v>
          </cell>
          <cell r="H83">
            <v>1065.2570000000001</v>
          </cell>
          <cell r="I83">
            <v>3241.23</v>
          </cell>
          <cell r="J83">
            <v>5548.3</v>
          </cell>
          <cell r="K83">
            <v>6056.47</v>
          </cell>
          <cell r="L83">
            <v>3288.2799999999997</v>
          </cell>
          <cell r="M83">
            <v>0</v>
          </cell>
          <cell r="N83">
            <v>0</v>
          </cell>
          <cell r="O83">
            <v>5570.0000000000009</v>
          </cell>
          <cell r="P83">
            <v>0</v>
          </cell>
          <cell r="Q83">
            <v>0</v>
          </cell>
          <cell r="R83">
            <v>7028.5620000000008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3.7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71.426999999999992</v>
          </cell>
          <cell r="AT83">
            <v>0</v>
          </cell>
          <cell r="AU83">
            <v>93.16</v>
          </cell>
        </row>
        <row r="84">
          <cell r="B84" t="str">
            <v>Прочие отходы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16</v>
          </cell>
          <cell r="J84">
            <v>17.600000000000001</v>
          </cell>
          <cell r="K84">
            <v>17.100000000000001</v>
          </cell>
          <cell r="L84">
            <v>12.8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3.1999999999999997</v>
          </cell>
          <cell r="X84">
            <v>0</v>
          </cell>
          <cell r="Y84">
            <v>0</v>
          </cell>
          <cell r="Z84">
            <v>0</v>
          </cell>
          <cell r="AA84">
            <v>17.600000000000001</v>
          </cell>
          <cell r="AB84">
            <v>0</v>
          </cell>
          <cell r="AC84">
            <v>0</v>
          </cell>
          <cell r="AD84">
            <v>0</v>
          </cell>
          <cell r="AE84">
            <v>17.100000000000001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B85" t="str">
            <v>Упаковка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</row>
        <row r="86">
          <cell r="B86" t="str">
            <v>Химикаты</v>
          </cell>
          <cell r="C86">
            <v>738.61300000000006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22.5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22.5</v>
          </cell>
          <cell r="AH86">
            <v>22.5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</row>
        <row r="87">
          <cell r="B87" t="str">
            <v>Шламы</v>
          </cell>
          <cell r="C87">
            <v>11861.644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618.44399999999996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618.44399999999996</v>
          </cell>
          <cell r="AH87">
            <v>618.44399999999996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B88" t="str">
            <v>Всего</v>
          </cell>
          <cell r="C88">
            <v>160652484.33700001</v>
          </cell>
          <cell r="D88">
            <v>71.426999999999992</v>
          </cell>
          <cell r="E88">
            <v>156015882.34</v>
          </cell>
          <cell r="F88">
            <v>93.12700000000001</v>
          </cell>
          <cell r="G88">
            <v>151778854.06</v>
          </cell>
          <cell r="H88">
            <v>1065.2570000000001</v>
          </cell>
          <cell r="I88">
            <v>3020333.6040000003</v>
          </cell>
          <cell r="J88">
            <v>4629576.4610000001</v>
          </cell>
          <cell r="K88">
            <v>4484907.4499999993</v>
          </cell>
          <cell r="L88">
            <v>6068.21</v>
          </cell>
          <cell r="M88">
            <v>0</v>
          </cell>
          <cell r="N88">
            <v>0</v>
          </cell>
          <cell r="O88">
            <v>5572.2210000000005</v>
          </cell>
          <cell r="P88">
            <v>0</v>
          </cell>
          <cell r="Q88">
            <v>0</v>
          </cell>
          <cell r="R88">
            <v>248822.96500000003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10.5</v>
          </cell>
          <cell r="X88">
            <v>0</v>
          </cell>
          <cell r="Y88">
            <v>0</v>
          </cell>
          <cell r="Z88">
            <v>0</v>
          </cell>
          <cell r="AA88">
            <v>24.200000000000003</v>
          </cell>
          <cell r="AB88">
            <v>0</v>
          </cell>
          <cell r="AC88">
            <v>0</v>
          </cell>
          <cell r="AD88">
            <v>0</v>
          </cell>
          <cell r="AE88">
            <v>28.300000000000004</v>
          </cell>
          <cell r="AF88">
            <v>0</v>
          </cell>
          <cell r="AG88">
            <v>3014305.6440000003</v>
          </cell>
          <cell r="AH88">
            <v>3014305.6440000003</v>
          </cell>
          <cell r="AI88">
            <v>0</v>
          </cell>
          <cell r="AJ88">
            <v>4624001.74</v>
          </cell>
          <cell r="AK88">
            <v>4624001.74</v>
          </cell>
          <cell r="AL88">
            <v>0</v>
          </cell>
          <cell r="AM88">
            <v>4237028.2770000007</v>
          </cell>
          <cell r="AN88">
            <v>4237028.2770000007</v>
          </cell>
          <cell r="AO88">
            <v>0</v>
          </cell>
          <cell r="AP88">
            <v>0</v>
          </cell>
          <cell r="AQ88">
            <v>0</v>
          </cell>
          <cell r="AR88">
            <v>160639884.08000001</v>
          </cell>
          <cell r="AS88">
            <v>71.426999999999992</v>
          </cell>
          <cell r="AT88">
            <v>156015882.34</v>
          </cell>
          <cell r="AU88">
            <v>93.16</v>
          </cell>
        </row>
        <row r="89">
          <cell r="A89" t="str">
            <v>Всего</v>
          </cell>
          <cell r="C89">
            <v>160677232.55600002</v>
          </cell>
          <cell r="D89">
            <v>75.99499999999999</v>
          </cell>
          <cell r="E89">
            <v>156018474.34</v>
          </cell>
          <cell r="F89">
            <v>97.219000000000008</v>
          </cell>
          <cell r="G89">
            <v>151781284.06</v>
          </cell>
          <cell r="H89">
            <v>1065.875</v>
          </cell>
          <cell r="I89">
            <v>3022031.5970000001</v>
          </cell>
          <cell r="J89">
            <v>4630452.091</v>
          </cell>
          <cell r="K89">
            <v>4485748.6329999994</v>
          </cell>
          <cell r="L89">
            <v>6072.0940000000001</v>
          </cell>
          <cell r="M89">
            <v>0</v>
          </cell>
          <cell r="N89">
            <v>0</v>
          </cell>
          <cell r="O89">
            <v>5600.1470000000008</v>
          </cell>
          <cell r="P89">
            <v>0</v>
          </cell>
          <cell r="Q89">
            <v>0</v>
          </cell>
          <cell r="R89">
            <v>248847.96200000003</v>
          </cell>
          <cell r="S89">
            <v>0</v>
          </cell>
          <cell r="T89">
            <v>0</v>
          </cell>
          <cell r="U89">
            <v>0</v>
          </cell>
          <cell r="V89">
            <v>16.600999999999999</v>
          </cell>
          <cell r="W89">
            <v>428.57000000000005</v>
          </cell>
          <cell r="X89">
            <v>0</v>
          </cell>
          <cell r="Y89">
            <v>0</v>
          </cell>
          <cell r="Z89">
            <v>231.9179</v>
          </cell>
          <cell r="AA89">
            <v>477.51000000000005</v>
          </cell>
          <cell r="AB89">
            <v>0</v>
          </cell>
          <cell r="AC89">
            <v>0</v>
          </cell>
          <cell r="AD89">
            <v>315.35200000000003</v>
          </cell>
          <cell r="AE89">
            <v>363.03000000000003</v>
          </cell>
          <cell r="AF89">
            <v>0</v>
          </cell>
          <cell r="AG89">
            <v>3015565.6</v>
          </cell>
          <cell r="AH89">
            <v>3015565.6</v>
          </cell>
          <cell r="AI89">
            <v>0</v>
          </cell>
          <cell r="AJ89">
            <v>4624163.74</v>
          </cell>
          <cell r="AK89">
            <v>4624163.74</v>
          </cell>
          <cell r="AL89">
            <v>0</v>
          </cell>
          <cell r="AM89">
            <v>4237190.2770000007</v>
          </cell>
          <cell r="AN89">
            <v>4237190.2770000007</v>
          </cell>
          <cell r="AO89">
            <v>0</v>
          </cell>
          <cell r="AP89">
            <v>0</v>
          </cell>
          <cell r="AQ89">
            <v>0</v>
          </cell>
          <cell r="AR89">
            <v>160642638.08000001</v>
          </cell>
          <cell r="AS89">
            <v>75.99499999999999</v>
          </cell>
          <cell r="AT89">
            <v>156018474.34</v>
          </cell>
          <cell r="AU89">
            <v>97.251999999999995</v>
          </cell>
        </row>
        <row r="91">
          <cell r="A91" t="str">
            <v>Источник данных</v>
          </cell>
        </row>
        <row r="94">
          <cell r="A94" t="str">
            <v>Среднеуральская ГРЭС</v>
          </cell>
        </row>
        <row r="95">
          <cell r="C95" t="str">
            <v>НАЛИЧИЕ ОТХОДОВ НА НАЧАЛО ОТЧЕТНОГО ПЕРИОДА, ТОНН</v>
          </cell>
          <cell r="M95" t="str">
            <v>306-3 ОБРАЗОВАНИЕ ОТХОДОВ</v>
          </cell>
          <cell r="R95" t="str">
            <v>306-4 ОБРАЩЕНИЕ С ОТХОДАМИ В РАМКАХ ЦИКЛИЧЕСКОЙ ЭКОНОМИКИ</v>
          </cell>
          <cell r="AG95" t="str">
            <v>306-5 ОБРАЩЕНИЕ С ОТХОДАМИ БЕЗ ВОССТАНОВЛЕНИЯ</v>
          </cell>
          <cell r="BA95" t="str">
            <v>РАЗМЕЩЕНИЕ ОТХОДОВ НА ЭКСПЛУАТИРУЕМЫХ ОБЪЕКТАХ, ТОНН</v>
          </cell>
          <cell r="BP95" t="str">
            <v>НАЛИЧИЕ ОТХОДОВ НА КОНЕЦ ОТЧЕТНОГО ПЕРИОДА, ТОНН</v>
          </cell>
        </row>
        <row r="96">
          <cell r="C96" t="str">
            <v>2021</v>
          </cell>
          <cell r="E96" t="str">
            <v>2020</v>
          </cell>
          <cell r="G96" t="str">
            <v>2019</v>
          </cell>
          <cell r="I96" t="str">
            <v>2018</v>
          </cell>
          <cell r="K96" t="str">
            <v>2017</v>
          </cell>
          <cell r="M96" t="str">
            <v>2021</v>
          </cell>
          <cell r="N96" t="str">
            <v>2020</v>
          </cell>
          <cell r="O96" t="str">
            <v>2019</v>
          </cell>
          <cell r="P96" t="str">
            <v>2018</v>
          </cell>
          <cell r="Q96" t="str">
            <v>2017</v>
          </cell>
          <cell r="R96" t="str">
            <v>2021</v>
          </cell>
          <cell r="U96" t="str">
            <v>2020</v>
          </cell>
          <cell r="X96" t="str">
            <v>2019</v>
          </cell>
          <cell r="AA96" t="str">
            <v>2018</v>
          </cell>
          <cell r="AD96" t="str">
            <v>2017</v>
          </cell>
          <cell r="AG96" t="str">
            <v>2021</v>
          </cell>
          <cell r="AK96" t="str">
            <v>2020</v>
          </cell>
          <cell r="AO96" t="str">
            <v>2019</v>
          </cell>
          <cell r="AS96" t="str">
            <v>2018</v>
          </cell>
          <cell r="AW96" t="str">
            <v>2017</v>
          </cell>
          <cell r="BA96" t="str">
            <v>2021</v>
          </cell>
          <cell r="BD96" t="str">
            <v>2020</v>
          </cell>
          <cell r="BG96" t="str">
            <v>2019</v>
          </cell>
          <cell r="BJ96" t="str">
            <v>2018</v>
          </cell>
          <cell r="BM96" t="str">
            <v>2017</v>
          </cell>
          <cell r="BP96" t="str">
            <v>2021</v>
          </cell>
          <cell r="BR96" t="str">
            <v>2020</v>
          </cell>
          <cell r="BT96" t="str">
            <v>2019</v>
          </cell>
          <cell r="BV96" t="str">
            <v>2018</v>
          </cell>
          <cell r="BX96" t="str">
            <v>2017</v>
          </cell>
        </row>
        <row r="97">
          <cell r="C97" t="str">
            <v>Хранение</v>
          </cell>
          <cell r="D97" t="str">
            <v>Накопление</v>
          </cell>
          <cell r="E97" t="str">
            <v>Хранение</v>
          </cell>
          <cell r="F97" t="str">
            <v>Накопление</v>
          </cell>
          <cell r="G97" t="str">
            <v>Хранение</v>
          </cell>
          <cell r="H97" t="str">
            <v>Накопление</v>
          </cell>
          <cell r="I97" t="str">
            <v>Хранение</v>
          </cell>
          <cell r="J97" t="str">
            <v>Накопление</v>
          </cell>
          <cell r="K97" t="str">
            <v>Хранение</v>
          </cell>
          <cell r="L97" t="str">
            <v>Накопление</v>
          </cell>
          <cell r="M97" t="str">
            <v>Общее количество образованных отходов, тонн</v>
          </cell>
          <cell r="N97" t="str">
            <v>Общее количество образованных отходов, тонн</v>
          </cell>
          <cell r="O97" t="str">
            <v>Общее количество образованных отходов, тонн</v>
          </cell>
          <cell r="P97" t="str">
            <v>Общее количество образованных отходов, тонн</v>
          </cell>
          <cell r="Q97" t="str">
            <v>Общее количество образованных отходов, тонн</v>
          </cell>
          <cell r="R97" t="str">
            <v>Общее количество отходов, переданное на утилизацию, тонн</v>
          </cell>
          <cell r="S97" t="str">
            <v>Общее количество отходов, переданное на переработку, тонн</v>
          </cell>
          <cell r="T97" t="str">
            <v>Общее количество отходов, переданное на прочие восстановительные операции, тонн</v>
          </cell>
          <cell r="U97" t="str">
            <v>Общее количество отходов, переданное на утилизацию, тонн</v>
          </cell>
          <cell r="V97" t="str">
            <v>Общее количество отходов, переданное на переработку, тонн</v>
          </cell>
          <cell r="W97" t="str">
            <v>Общее количество отходов, переданное на прочие восстановительные операции, тонн</v>
          </cell>
          <cell r="X97" t="str">
            <v>Общее количество отходов, переданное на утилизацию, тонн</v>
          </cell>
          <cell r="Y97" t="str">
            <v>Общее количество отходов, переданное на переработку, тонн</v>
          </cell>
          <cell r="Z97" t="str">
            <v>Общее количество отходов, переданное на прочие восстановительные операции, тонн</v>
          </cell>
          <cell r="AA97" t="str">
            <v>Общее количество отходов, переданное на утилизацию, тонн</v>
          </cell>
          <cell r="AB97" t="str">
            <v>Общее количество отходов, переданное на переработку, тонн</v>
          </cell>
          <cell r="AC97" t="str">
            <v>Общее количество отходов, переданное на прочие восстановительные операции, тонн</v>
          </cell>
          <cell r="AD97" t="str">
            <v>Общее количество отходов, переданное на утилизацию, тонн</v>
          </cell>
          <cell r="AE97" t="str">
            <v>Общее количество отходов, переданное на переработку, тонн</v>
          </cell>
          <cell r="AF97" t="str">
            <v>Общее количество отходов, переданное на прочие восстановительные операции, тонн</v>
          </cell>
          <cell r="AG97" t="str">
            <v>Общее количество отходов, переданное на сжигание (с рекуперацией энергии), тонн</v>
          </cell>
          <cell r="AH97" t="str">
            <v>Общее количество отходов, переданное на сжигание (без рекуперации энергии), тонн</v>
          </cell>
          <cell r="AI97" t="str">
            <v>Общее количество отходов, переданное на захоронение на полигоне, тонн</v>
          </cell>
          <cell r="AJ97" t="str">
            <v>Общее количество отходов, переданное на прочие виды обращения с отходами без восстановления, тонн</v>
          </cell>
          <cell r="AK97" t="str">
            <v>Общее количество отходов, переданное на сжигание (с рекуперацией энергии), тонн</v>
          </cell>
          <cell r="AL97" t="str">
            <v>Общее количество отходов, переданное на сжигание (без рекуперации энергии), тонн</v>
          </cell>
          <cell r="AM97" t="str">
            <v>Общее количество отходов, переданное на захоронение на полигоне, тонн</v>
          </cell>
          <cell r="AN97" t="str">
            <v>Общее количество отходов, переданное на прочие виды обращения с отходами без восстановления, тонн</v>
          </cell>
          <cell r="AO97" t="str">
            <v>Общее количество отходов, переданное на сжигание (с рекуперацией энергии), тонн</v>
          </cell>
          <cell r="AP97" t="str">
            <v>Общее количество отходов, переданное на сжигание (без рекуперации энергии), тонн</v>
          </cell>
          <cell r="AQ97" t="str">
            <v>Общее количество отходов, переданное на захоронение на полигоне, тонн</v>
          </cell>
          <cell r="AR97" t="str">
            <v>Общее количество отходов, переданное на прочие виды обращения с отходами без восстановления, тонн</v>
          </cell>
          <cell r="AS97" t="str">
            <v>Общее количество отходов, переданное на сжигание (с рекуперацией энергии), тонн</v>
          </cell>
          <cell r="AT97" t="str">
            <v>Общее количество отходов, переданное на сжигание (без рекуперации энергии), тонн</v>
          </cell>
          <cell r="AU97" t="str">
            <v>Общее количество отходов, переданное на захоронение на полигоне, тонн</v>
          </cell>
          <cell r="AV97" t="str">
            <v>Общее количество отходов, переданное на прочие виды обращения с отходами без восстановления, тонн</v>
          </cell>
          <cell r="AW97" t="str">
            <v>Общее количество отходов, переданное на сжигание (с рекуперацией энергии), тонн</v>
          </cell>
          <cell r="AX97" t="str">
            <v>Общее количество отходов, переданное на сжигание (без рекуперации энергии), тонн</v>
          </cell>
          <cell r="AY97" t="str">
            <v>Общее количество отходов, переданное на захоронение на полигоне, тонн</v>
          </cell>
          <cell r="AZ97" t="str">
            <v>Общее количество отходов, переданное на прочие виды обращения с отходами без восстановления, тонн</v>
          </cell>
          <cell r="BA97" t="str">
            <v>Хранение</v>
          </cell>
          <cell r="BB97" t="str">
            <v>Всего</v>
          </cell>
          <cell r="BC97" t="str">
            <v>захоронение</v>
          </cell>
          <cell r="BD97" t="str">
            <v>Хранение</v>
          </cell>
          <cell r="BE97" t="str">
            <v>Всего</v>
          </cell>
          <cell r="BF97" t="str">
            <v>захоронение</v>
          </cell>
          <cell r="BG97" t="str">
            <v>Хранение</v>
          </cell>
          <cell r="BH97" t="str">
            <v>Всего</v>
          </cell>
          <cell r="BI97" t="str">
            <v>захоронение</v>
          </cell>
          <cell r="BJ97" t="str">
            <v>Хранение</v>
          </cell>
          <cell r="BK97" t="str">
            <v>Всего</v>
          </cell>
          <cell r="BL97" t="str">
            <v>захоронение</v>
          </cell>
          <cell r="BM97" t="str">
            <v>Хранение</v>
          </cell>
          <cell r="BN97" t="str">
            <v>Всего</v>
          </cell>
          <cell r="BO97" t="str">
            <v>захоронение</v>
          </cell>
          <cell r="BP97" t="str">
            <v>Хранение</v>
          </cell>
          <cell r="BQ97" t="str">
            <v>Накопление</v>
          </cell>
          <cell r="BR97" t="str">
            <v>Хранение</v>
          </cell>
          <cell r="BS97" t="str">
            <v>Накопление</v>
          </cell>
          <cell r="BT97" t="str">
            <v>Хранение</v>
          </cell>
          <cell r="BU97" t="str">
            <v>Накопление</v>
          </cell>
          <cell r="BV97" t="str">
            <v>Хранение</v>
          </cell>
          <cell r="BW97" t="str">
            <v>Накопление</v>
          </cell>
          <cell r="BX97" t="str">
            <v>Хранение</v>
          </cell>
          <cell r="BY97" t="str">
            <v>Накопление</v>
          </cell>
        </row>
        <row r="98">
          <cell r="A98" t="str">
            <v>Опасные отходы</v>
          </cell>
          <cell r="B98" t="str">
            <v>Бытовые и аналогичные им отходы (отходы офисов, столовых и т.д.)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70.599999999999994</v>
          </cell>
          <cell r="N98">
            <v>178.55099999999999</v>
          </cell>
          <cell r="O98">
            <v>189.25300000000001</v>
          </cell>
          <cell r="P98">
            <v>137.78100000000001</v>
          </cell>
          <cell r="Q98">
            <v>334.66399999999999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70.599999999999994</v>
          </cell>
          <cell r="AJ98">
            <v>0</v>
          </cell>
          <cell r="AK98">
            <v>0</v>
          </cell>
          <cell r="AL98">
            <v>0</v>
          </cell>
          <cell r="AM98">
            <v>178.55099999999999</v>
          </cell>
          <cell r="AN98">
            <v>0</v>
          </cell>
          <cell r="AO98">
            <v>0</v>
          </cell>
          <cell r="AP98">
            <v>0</v>
          </cell>
          <cell r="AQ98">
            <v>189.25299999999999</v>
          </cell>
          <cell r="AR98">
            <v>0</v>
          </cell>
          <cell r="AS98">
            <v>0</v>
          </cell>
          <cell r="AT98">
            <v>0</v>
          </cell>
          <cell r="AU98">
            <v>137.78100000000001</v>
          </cell>
          <cell r="AV98">
            <v>0</v>
          </cell>
          <cell r="AW98">
            <v>0</v>
          </cell>
          <cell r="AX98">
            <v>0</v>
          </cell>
          <cell r="AY98">
            <v>334.66399999999999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</row>
        <row r="99">
          <cell r="B99" t="str">
            <v>Золы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</row>
        <row r="100">
          <cell r="B100" t="str">
            <v>ИТ отходы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0.89999999999999991</v>
          </cell>
          <cell r="O100">
            <v>0.69</v>
          </cell>
          <cell r="P100">
            <v>0.15</v>
          </cell>
          <cell r="Q100">
            <v>0.20100000000000001</v>
          </cell>
          <cell r="R100">
            <v>0</v>
          </cell>
          <cell r="S100">
            <v>0</v>
          </cell>
          <cell r="T100">
            <v>0</v>
          </cell>
          <cell r="U100">
            <v>0.89999999999999991</v>
          </cell>
          <cell r="V100">
            <v>0</v>
          </cell>
          <cell r="W100">
            <v>0</v>
          </cell>
          <cell r="X100">
            <v>0.69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0.15</v>
          </cell>
          <cell r="AV100">
            <v>0</v>
          </cell>
          <cell r="AW100">
            <v>0</v>
          </cell>
          <cell r="AX100">
            <v>0</v>
          </cell>
          <cell r="AY100">
            <v>0.20100000000000001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</row>
        <row r="101">
          <cell r="B101" t="str">
            <v>Масла, вода и прочие жидкие отходы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51.298999999999999</v>
          </cell>
          <cell r="H101">
            <v>0</v>
          </cell>
          <cell r="I101">
            <v>48.988999999999997</v>
          </cell>
          <cell r="J101">
            <v>0</v>
          </cell>
          <cell r="K101">
            <v>0</v>
          </cell>
          <cell r="L101">
            <v>0</v>
          </cell>
          <cell r="M101">
            <v>0.22800000000000004</v>
          </cell>
          <cell r="N101">
            <v>41.927</v>
          </cell>
          <cell r="O101">
            <v>21.700000000000003</v>
          </cell>
          <cell r="P101">
            <v>10.860000000000001</v>
          </cell>
          <cell r="Q101">
            <v>25.48</v>
          </cell>
          <cell r="R101">
            <v>0</v>
          </cell>
          <cell r="S101">
            <v>0</v>
          </cell>
          <cell r="T101">
            <v>0</v>
          </cell>
          <cell r="U101">
            <v>39.816000000000003</v>
          </cell>
          <cell r="V101">
            <v>0</v>
          </cell>
          <cell r="W101">
            <v>0</v>
          </cell>
          <cell r="X101">
            <v>21.700000000000003</v>
          </cell>
          <cell r="Y101">
            <v>0</v>
          </cell>
          <cell r="Z101">
            <v>0</v>
          </cell>
          <cell r="AA101">
            <v>8.5500000000000007</v>
          </cell>
          <cell r="AB101">
            <v>0</v>
          </cell>
          <cell r="AC101">
            <v>0</v>
          </cell>
          <cell r="AD101">
            <v>12.52</v>
          </cell>
          <cell r="AE101">
            <v>0</v>
          </cell>
          <cell r="AF101">
            <v>0</v>
          </cell>
          <cell r="AG101">
            <v>0</v>
          </cell>
          <cell r="AH101">
            <v>0.22800000000000004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2.1110000000000002</v>
          </cell>
          <cell r="AN101">
            <v>0</v>
          </cell>
          <cell r="AO101">
            <v>0</v>
          </cell>
          <cell r="AP101">
            <v>0</v>
          </cell>
          <cell r="AQ101">
            <v>51.298999999999999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2.1110000000000002</v>
          </cell>
          <cell r="BE101">
            <v>2.1110000000000002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2.31</v>
          </cell>
          <cell r="BK101">
            <v>2.31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51.298999999999999</v>
          </cell>
          <cell r="BW101">
            <v>0</v>
          </cell>
          <cell r="BX101">
            <v>48.988999999999997</v>
          </cell>
          <cell r="BY101">
            <v>0</v>
          </cell>
        </row>
        <row r="102">
          <cell r="B102" t="str">
            <v>Отходы асбеста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15.4</v>
          </cell>
          <cell r="N102">
            <v>16</v>
          </cell>
          <cell r="O102">
            <v>44.014000000000003</v>
          </cell>
          <cell r="P102">
            <v>229.63499999999999</v>
          </cell>
          <cell r="Q102">
            <v>4.8000000000000001E-2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15.4</v>
          </cell>
          <cell r="AJ102">
            <v>0</v>
          </cell>
          <cell r="AK102">
            <v>0</v>
          </cell>
          <cell r="AL102">
            <v>0</v>
          </cell>
          <cell r="AM102">
            <v>16</v>
          </cell>
          <cell r="AN102">
            <v>0</v>
          </cell>
          <cell r="AO102">
            <v>0</v>
          </cell>
          <cell r="AP102">
            <v>0</v>
          </cell>
          <cell r="AQ102">
            <v>44.014000000000003</v>
          </cell>
          <cell r="AR102">
            <v>0</v>
          </cell>
          <cell r="AS102">
            <v>0</v>
          </cell>
          <cell r="AT102">
            <v>0</v>
          </cell>
          <cell r="AU102">
            <v>229.63499999999999</v>
          </cell>
          <cell r="AV102">
            <v>0</v>
          </cell>
          <cell r="AW102">
            <v>0</v>
          </cell>
          <cell r="AX102">
            <v>0</v>
          </cell>
          <cell r="AY102">
            <v>4.8000000000000001E-2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</row>
        <row r="103">
          <cell r="B103" t="str">
            <v>Почва и камни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1.544</v>
          </cell>
          <cell r="N103">
            <v>1.4060000000000001</v>
          </cell>
          <cell r="O103">
            <v>2.306</v>
          </cell>
          <cell r="P103">
            <v>4.6280000000000001</v>
          </cell>
          <cell r="Q103">
            <v>3.198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1.544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1.4060000000000001</v>
          </cell>
          <cell r="AN103">
            <v>0</v>
          </cell>
          <cell r="AO103">
            <v>0</v>
          </cell>
          <cell r="AP103">
            <v>0</v>
          </cell>
          <cell r="AQ103">
            <v>2.306</v>
          </cell>
          <cell r="AR103">
            <v>0</v>
          </cell>
          <cell r="AS103">
            <v>0</v>
          </cell>
          <cell r="AT103">
            <v>0</v>
          </cell>
          <cell r="AU103">
            <v>4.6280000000000001</v>
          </cell>
          <cell r="AV103">
            <v>0</v>
          </cell>
          <cell r="AW103">
            <v>0</v>
          </cell>
          <cell r="AX103">
            <v>0</v>
          </cell>
          <cell r="AY103">
            <v>3.1979999999999995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</row>
        <row r="104">
          <cell r="B104" t="str">
            <v>Промышленные отходы</v>
          </cell>
          <cell r="C104">
            <v>0</v>
          </cell>
          <cell r="D104">
            <v>11.025</v>
          </cell>
          <cell r="E104">
            <v>0</v>
          </cell>
          <cell r="F104">
            <v>1.5009999999999999</v>
          </cell>
          <cell r="G104">
            <v>0</v>
          </cell>
          <cell r="H104">
            <v>12.897</v>
          </cell>
          <cell r="I104">
            <v>0</v>
          </cell>
          <cell r="J104">
            <v>4.7920999999999996</v>
          </cell>
          <cell r="K104">
            <v>0</v>
          </cell>
          <cell r="L104">
            <v>0.33300000000000002</v>
          </cell>
          <cell r="M104">
            <v>238.17100000000002</v>
          </cell>
          <cell r="N104">
            <v>329.27370000000002</v>
          </cell>
          <cell r="O104">
            <v>321.42273000000006</v>
          </cell>
          <cell r="P104">
            <v>655.71600000000001</v>
          </cell>
          <cell r="Q104">
            <v>889.78790000000015</v>
          </cell>
          <cell r="R104">
            <v>0</v>
          </cell>
          <cell r="S104">
            <v>0</v>
          </cell>
          <cell r="T104">
            <v>0</v>
          </cell>
          <cell r="U104">
            <v>20.796000000000003</v>
          </cell>
          <cell r="V104">
            <v>0</v>
          </cell>
          <cell r="W104">
            <v>0</v>
          </cell>
          <cell r="X104">
            <v>26.67</v>
          </cell>
          <cell r="Y104">
            <v>0</v>
          </cell>
          <cell r="Z104">
            <v>0</v>
          </cell>
          <cell r="AA104">
            <v>32.184999999999995</v>
          </cell>
          <cell r="AB104">
            <v>0</v>
          </cell>
          <cell r="AC104">
            <v>0</v>
          </cell>
          <cell r="AD104">
            <v>13.43</v>
          </cell>
          <cell r="AE104">
            <v>0</v>
          </cell>
          <cell r="AF104">
            <v>0</v>
          </cell>
          <cell r="AG104">
            <v>0</v>
          </cell>
          <cell r="AH104">
            <v>3.1159999999999997</v>
          </cell>
          <cell r="AI104">
            <v>224.8</v>
          </cell>
          <cell r="AJ104">
            <v>0</v>
          </cell>
          <cell r="AK104">
            <v>0</v>
          </cell>
          <cell r="AL104">
            <v>0.49071999999999999</v>
          </cell>
          <cell r="AM104">
            <v>298.46299999999991</v>
          </cell>
          <cell r="AN104">
            <v>0</v>
          </cell>
          <cell r="AO104">
            <v>0</v>
          </cell>
          <cell r="AP104">
            <v>0.71623000000000003</v>
          </cell>
          <cell r="AQ104">
            <v>305.43299999999999</v>
          </cell>
          <cell r="AR104">
            <v>0</v>
          </cell>
          <cell r="AS104">
            <v>0</v>
          </cell>
          <cell r="AT104">
            <v>1.2910999999999999</v>
          </cell>
          <cell r="AU104">
            <v>614.13499999999999</v>
          </cell>
          <cell r="AV104">
            <v>0</v>
          </cell>
          <cell r="AW104">
            <v>0</v>
          </cell>
          <cell r="AX104">
            <v>0.92080000000000006</v>
          </cell>
          <cell r="AY104">
            <v>868.98000000000013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94.314000000000007</v>
          </cell>
          <cell r="BN104">
            <v>94.313999999999993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11.025</v>
          </cell>
          <cell r="BT104">
            <v>0</v>
          </cell>
          <cell r="BU104">
            <v>1.5009999999999999</v>
          </cell>
          <cell r="BV104">
            <v>0</v>
          </cell>
          <cell r="BW104">
            <v>12.897</v>
          </cell>
          <cell r="BX104">
            <v>0</v>
          </cell>
          <cell r="BY104">
            <v>4.7920999999999996</v>
          </cell>
        </row>
        <row r="105">
          <cell r="B105" t="str">
            <v>Прочие отходы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</row>
        <row r="106">
          <cell r="B106" t="str">
            <v>Упаковка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1.7</v>
          </cell>
          <cell r="N106">
            <v>0.66900000000000004</v>
          </cell>
          <cell r="O106">
            <v>0.78099999999999992</v>
          </cell>
          <cell r="P106">
            <v>9.0080000000000009</v>
          </cell>
          <cell r="Q106">
            <v>2.7960000000000003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1.7</v>
          </cell>
          <cell r="AJ106">
            <v>0</v>
          </cell>
          <cell r="AK106">
            <v>0</v>
          </cell>
          <cell r="AL106">
            <v>0</v>
          </cell>
          <cell r="AM106">
            <v>0.66900000000000004</v>
          </cell>
          <cell r="AN106">
            <v>0</v>
          </cell>
          <cell r="AO106">
            <v>0</v>
          </cell>
          <cell r="AP106">
            <v>0</v>
          </cell>
          <cell r="AQ106">
            <v>0.78100000000000003</v>
          </cell>
          <cell r="AR106">
            <v>0</v>
          </cell>
          <cell r="AS106">
            <v>0</v>
          </cell>
          <cell r="AT106">
            <v>0</v>
          </cell>
          <cell r="AU106">
            <v>9.0080000000000009</v>
          </cell>
          <cell r="AV106">
            <v>0</v>
          </cell>
          <cell r="AW106">
            <v>0</v>
          </cell>
          <cell r="AX106">
            <v>0</v>
          </cell>
          <cell r="AY106">
            <v>2.7960000000000003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</row>
        <row r="107">
          <cell r="B107" t="str">
            <v>Химикаты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</row>
        <row r="108">
          <cell r="B108" t="str">
            <v>Шламы</v>
          </cell>
          <cell r="C108">
            <v>4.4999999999999998E-2</v>
          </cell>
          <cell r="D108">
            <v>0</v>
          </cell>
          <cell r="E108">
            <v>3.4000000000000002E-2</v>
          </cell>
          <cell r="F108">
            <v>0</v>
          </cell>
          <cell r="G108">
            <v>8.9429999999999996</v>
          </cell>
          <cell r="H108">
            <v>0</v>
          </cell>
          <cell r="I108">
            <v>8.82</v>
          </cell>
          <cell r="J108">
            <v>0</v>
          </cell>
          <cell r="K108">
            <v>8.6920000000000002</v>
          </cell>
          <cell r="L108">
            <v>0</v>
          </cell>
          <cell r="M108">
            <v>107.11399999999999</v>
          </cell>
          <cell r="N108">
            <v>18.498999999999999</v>
          </cell>
          <cell r="O108">
            <v>0.12</v>
          </cell>
          <cell r="P108">
            <v>12.122999999999999</v>
          </cell>
          <cell r="Q108">
            <v>0.128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107.01999999999998</v>
          </cell>
          <cell r="AI108">
            <v>0</v>
          </cell>
          <cell r="AJ108">
            <v>0</v>
          </cell>
          <cell r="AK108">
            <v>0</v>
          </cell>
          <cell r="AL108">
            <v>16.788</v>
          </cell>
          <cell r="AM108">
            <v>1.7</v>
          </cell>
          <cell r="AN108">
            <v>0</v>
          </cell>
          <cell r="AO108">
            <v>0</v>
          </cell>
          <cell r="AP108">
            <v>9.0289999999999999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12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8.299999999999999E-2</v>
          </cell>
          <cell r="BB108">
            <v>8.299999999999999E-2</v>
          </cell>
          <cell r="BC108">
            <v>0</v>
          </cell>
          <cell r="BD108">
            <v>0.11899999999999999</v>
          </cell>
          <cell r="BE108">
            <v>0.11900000000000001</v>
          </cell>
          <cell r="BF108">
            <v>0</v>
          </cell>
          <cell r="BG108">
            <v>5.7999999999999996E-2</v>
          </cell>
          <cell r="BH108">
            <v>5.7999999999999996E-2</v>
          </cell>
          <cell r="BI108">
            <v>0</v>
          </cell>
          <cell r="BJ108">
            <v>0.123</v>
          </cell>
          <cell r="BK108">
            <v>0.123</v>
          </cell>
          <cell r="BL108">
            <v>0</v>
          </cell>
          <cell r="BM108">
            <v>0.128</v>
          </cell>
          <cell r="BN108">
            <v>0.128</v>
          </cell>
          <cell r="BO108">
            <v>0</v>
          </cell>
          <cell r="BP108">
            <v>0</v>
          </cell>
          <cell r="BQ108">
            <v>0</v>
          </cell>
          <cell r="BR108">
            <v>4.4999999999999998E-2</v>
          </cell>
          <cell r="BS108">
            <v>0</v>
          </cell>
          <cell r="BT108">
            <v>3.4000000000000002E-2</v>
          </cell>
          <cell r="BU108">
            <v>0</v>
          </cell>
          <cell r="BV108">
            <v>8.9429999999999996</v>
          </cell>
          <cell r="BW108">
            <v>0</v>
          </cell>
          <cell r="BX108">
            <v>8.82</v>
          </cell>
          <cell r="BY108">
            <v>0</v>
          </cell>
        </row>
        <row r="109">
          <cell r="B109" t="str">
            <v>Всего</v>
          </cell>
          <cell r="C109">
            <v>4.4999999999999998E-2</v>
          </cell>
          <cell r="D109">
            <v>11.025</v>
          </cell>
          <cell r="E109">
            <v>3.4000000000000002E-2</v>
          </cell>
          <cell r="F109">
            <v>1.5009999999999999</v>
          </cell>
          <cell r="G109">
            <v>60.241999999999997</v>
          </cell>
          <cell r="H109">
            <v>12.897</v>
          </cell>
          <cell r="I109">
            <v>57.808999999999997</v>
          </cell>
          <cell r="J109">
            <v>4.7920999999999996</v>
          </cell>
          <cell r="K109">
            <v>8.6920000000000002</v>
          </cell>
          <cell r="L109">
            <v>0.33300000000000002</v>
          </cell>
          <cell r="M109">
            <v>434.75699999999995</v>
          </cell>
          <cell r="N109">
            <v>587.22570000000007</v>
          </cell>
          <cell r="O109">
            <v>580.28673000000003</v>
          </cell>
          <cell r="P109">
            <v>1059.9010000000001</v>
          </cell>
          <cell r="Q109">
            <v>1256.3029000000001</v>
          </cell>
          <cell r="R109">
            <v>0</v>
          </cell>
          <cell r="S109">
            <v>0</v>
          </cell>
          <cell r="T109">
            <v>0</v>
          </cell>
          <cell r="U109">
            <v>61.512</v>
          </cell>
          <cell r="V109">
            <v>0</v>
          </cell>
          <cell r="W109">
            <v>0</v>
          </cell>
          <cell r="X109">
            <v>49.06</v>
          </cell>
          <cell r="Y109">
            <v>0</v>
          </cell>
          <cell r="Z109">
            <v>0</v>
          </cell>
          <cell r="AA109">
            <v>40.734999999999999</v>
          </cell>
          <cell r="AB109">
            <v>0</v>
          </cell>
          <cell r="AC109">
            <v>0</v>
          </cell>
          <cell r="AD109">
            <v>25.95</v>
          </cell>
          <cell r="AE109">
            <v>0</v>
          </cell>
          <cell r="AF109">
            <v>0</v>
          </cell>
          <cell r="AG109">
            <v>0</v>
          </cell>
          <cell r="AH109">
            <v>111.90799999999999</v>
          </cell>
          <cell r="AI109">
            <v>312.5</v>
          </cell>
          <cell r="AJ109">
            <v>0</v>
          </cell>
          <cell r="AK109">
            <v>0</v>
          </cell>
          <cell r="AL109">
            <v>17.27872</v>
          </cell>
          <cell r="AM109">
            <v>498.89999999999986</v>
          </cell>
          <cell r="AN109">
            <v>0</v>
          </cell>
          <cell r="AO109">
            <v>0</v>
          </cell>
          <cell r="AP109">
            <v>9.7452299999999994</v>
          </cell>
          <cell r="AQ109">
            <v>593.0859999999999</v>
          </cell>
          <cell r="AR109">
            <v>0</v>
          </cell>
          <cell r="AS109">
            <v>0</v>
          </cell>
          <cell r="AT109">
            <v>1.2910999999999999</v>
          </cell>
          <cell r="AU109">
            <v>1007.337</v>
          </cell>
          <cell r="AV109">
            <v>0</v>
          </cell>
          <cell r="AW109">
            <v>0</v>
          </cell>
          <cell r="AX109">
            <v>0.92080000000000006</v>
          </cell>
          <cell r="AY109">
            <v>1209.8870000000002</v>
          </cell>
          <cell r="AZ109">
            <v>0</v>
          </cell>
          <cell r="BA109">
            <v>8.299999999999999E-2</v>
          </cell>
          <cell r="BB109">
            <v>8.299999999999999E-2</v>
          </cell>
          <cell r="BC109">
            <v>0</v>
          </cell>
          <cell r="BD109">
            <v>2.2300000000000004</v>
          </cell>
          <cell r="BE109">
            <v>2.2300000000000004</v>
          </cell>
          <cell r="BF109">
            <v>0</v>
          </cell>
          <cell r="BG109">
            <v>5.7999999999999996E-2</v>
          </cell>
          <cell r="BH109">
            <v>5.7999999999999996E-2</v>
          </cell>
          <cell r="BI109">
            <v>0</v>
          </cell>
          <cell r="BJ109">
            <v>2.4329999999999998</v>
          </cell>
          <cell r="BK109">
            <v>2.4329999999999998</v>
          </cell>
          <cell r="BL109">
            <v>0</v>
          </cell>
          <cell r="BM109">
            <v>94.442000000000007</v>
          </cell>
          <cell r="BN109">
            <v>94.441999999999993</v>
          </cell>
          <cell r="BO109">
            <v>0</v>
          </cell>
          <cell r="BP109">
            <v>0</v>
          </cell>
          <cell r="BQ109">
            <v>0</v>
          </cell>
          <cell r="BR109">
            <v>4.4999999999999998E-2</v>
          </cell>
          <cell r="BS109">
            <v>11.025</v>
          </cell>
          <cell r="BT109">
            <v>3.4000000000000002E-2</v>
          </cell>
          <cell r="BU109">
            <v>1.5009999999999999</v>
          </cell>
          <cell r="BV109">
            <v>60.241999999999997</v>
          </cell>
          <cell r="BW109">
            <v>12.897</v>
          </cell>
          <cell r="BX109">
            <v>57.808999999999997</v>
          </cell>
          <cell r="BY109">
            <v>4.7920999999999996</v>
          </cell>
        </row>
        <row r="110">
          <cell r="A110" t="str">
            <v>Неопасные отходы</v>
          </cell>
          <cell r="B110" t="str">
            <v>Бытовые и аналогичные им отходы (отходы офисов, столовых и т.д.)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48.14</v>
          </cell>
          <cell r="N110">
            <v>92.573999999999998</v>
          </cell>
          <cell r="O110">
            <v>123.655</v>
          </cell>
          <cell r="P110">
            <v>102.49</v>
          </cell>
          <cell r="Q110">
            <v>177.94499999999999</v>
          </cell>
          <cell r="R110">
            <v>1.64</v>
          </cell>
          <cell r="S110">
            <v>0</v>
          </cell>
          <cell r="T110">
            <v>0</v>
          </cell>
          <cell r="U110">
            <v>1.18</v>
          </cell>
          <cell r="V110">
            <v>0</v>
          </cell>
          <cell r="W110">
            <v>0</v>
          </cell>
          <cell r="X110">
            <v>6.46</v>
          </cell>
          <cell r="Y110">
            <v>0</v>
          </cell>
          <cell r="Z110">
            <v>0</v>
          </cell>
          <cell r="AA110">
            <v>2.0449999999999999</v>
          </cell>
          <cell r="AB110">
            <v>0</v>
          </cell>
          <cell r="AC110">
            <v>0</v>
          </cell>
          <cell r="AD110">
            <v>2.363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46.5</v>
          </cell>
          <cell r="AJ110">
            <v>0</v>
          </cell>
          <cell r="AK110">
            <v>0</v>
          </cell>
          <cell r="AL110">
            <v>0</v>
          </cell>
          <cell r="AM110">
            <v>91.394000000000005</v>
          </cell>
          <cell r="AN110">
            <v>0</v>
          </cell>
          <cell r="AO110">
            <v>0</v>
          </cell>
          <cell r="AP110">
            <v>0</v>
          </cell>
          <cell r="AQ110">
            <v>117.19500000000001</v>
          </cell>
          <cell r="AR110">
            <v>0</v>
          </cell>
          <cell r="AS110">
            <v>0</v>
          </cell>
          <cell r="AT110">
            <v>0</v>
          </cell>
          <cell r="AU110">
            <v>100.44499999999999</v>
          </cell>
          <cell r="AV110">
            <v>0</v>
          </cell>
          <cell r="AW110">
            <v>0</v>
          </cell>
          <cell r="AX110">
            <v>0</v>
          </cell>
          <cell r="AY110">
            <v>175.58199999999999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</row>
        <row r="111">
          <cell r="B111" t="str">
            <v>Золы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</row>
        <row r="112">
          <cell r="B112" t="str">
            <v>ИТ отходы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</row>
        <row r="113">
          <cell r="B113" t="str">
            <v>Почва и камни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99.68</v>
          </cell>
          <cell r="O113">
            <v>0</v>
          </cell>
          <cell r="P113">
            <v>30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99.68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</row>
        <row r="114">
          <cell r="B114" t="str">
            <v>Промышленные отходы</v>
          </cell>
          <cell r="C114">
            <v>0</v>
          </cell>
          <cell r="D114">
            <v>24.819000000000003</v>
          </cell>
          <cell r="E114">
            <v>0</v>
          </cell>
          <cell r="F114">
            <v>78.811000000000007</v>
          </cell>
          <cell r="G114">
            <v>0</v>
          </cell>
          <cell r="H114">
            <v>30.157</v>
          </cell>
          <cell r="I114">
            <v>0</v>
          </cell>
          <cell r="J114">
            <v>14.237</v>
          </cell>
          <cell r="K114">
            <v>0</v>
          </cell>
          <cell r="L114">
            <v>7.5570000000000004</v>
          </cell>
          <cell r="M114">
            <v>462.786</v>
          </cell>
          <cell r="N114">
            <v>1440.453</v>
          </cell>
          <cell r="O114">
            <v>2063.75</v>
          </cell>
          <cell r="P114">
            <v>1985.5350000000003</v>
          </cell>
          <cell r="Q114">
            <v>814.54899999999998</v>
          </cell>
          <cell r="R114">
            <v>180.29</v>
          </cell>
          <cell r="S114">
            <v>0</v>
          </cell>
          <cell r="T114">
            <v>0</v>
          </cell>
          <cell r="U114">
            <v>1010.3149999999999</v>
          </cell>
          <cell r="V114">
            <v>0</v>
          </cell>
          <cell r="W114">
            <v>0</v>
          </cell>
          <cell r="X114">
            <v>1001.6320000000001</v>
          </cell>
          <cell r="Y114">
            <v>0</v>
          </cell>
          <cell r="Z114">
            <v>0</v>
          </cell>
          <cell r="AA114">
            <v>1697.67</v>
          </cell>
          <cell r="AB114">
            <v>0</v>
          </cell>
          <cell r="AC114">
            <v>0</v>
          </cell>
          <cell r="AD114">
            <v>583.11199999999997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242.3</v>
          </cell>
          <cell r="AJ114">
            <v>0</v>
          </cell>
          <cell r="AK114">
            <v>0</v>
          </cell>
          <cell r="AL114">
            <v>0</v>
          </cell>
          <cell r="AM114">
            <v>482.79</v>
          </cell>
          <cell r="AN114">
            <v>0</v>
          </cell>
          <cell r="AO114">
            <v>0</v>
          </cell>
          <cell r="AP114">
            <v>0</v>
          </cell>
          <cell r="AQ114">
            <v>1013.4640000000001</v>
          </cell>
          <cell r="AR114">
            <v>0</v>
          </cell>
          <cell r="AS114">
            <v>0</v>
          </cell>
          <cell r="AT114">
            <v>0</v>
          </cell>
          <cell r="AU114">
            <v>262.05500000000001</v>
          </cell>
          <cell r="AV114">
            <v>0</v>
          </cell>
          <cell r="AW114">
            <v>0</v>
          </cell>
          <cell r="AX114">
            <v>0</v>
          </cell>
          <cell r="AY114">
            <v>224.75700000000001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26.158999999999999</v>
          </cell>
          <cell r="BT114">
            <v>0</v>
          </cell>
          <cell r="BU114">
            <v>78.811000000000007</v>
          </cell>
          <cell r="BV114">
            <v>0</v>
          </cell>
          <cell r="BW114">
            <v>30.157</v>
          </cell>
          <cell r="BX114">
            <v>0</v>
          </cell>
          <cell r="BY114">
            <v>14.237</v>
          </cell>
        </row>
        <row r="115">
          <cell r="B115" t="str">
            <v>Прочие отходы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1.6</v>
          </cell>
          <cell r="N115">
            <v>1.5830000000000002</v>
          </cell>
          <cell r="O115">
            <v>4.9930000000000003</v>
          </cell>
          <cell r="P115">
            <v>4.327</v>
          </cell>
          <cell r="Q115">
            <v>9.6069999999999993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1.6</v>
          </cell>
          <cell r="AJ115">
            <v>0</v>
          </cell>
          <cell r="AK115">
            <v>0</v>
          </cell>
          <cell r="AL115">
            <v>0</v>
          </cell>
          <cell r="AM115">
            <v>1.5830000000000002</v>
          </cell>
          <cell r="AN115">
            <v>0</v>
          </cell>
          <cell r="AO115">
            <v>0</v>
          </cell>
          <cell r="AP115">
            <v>0</v>
          </cell>
          <cell r="AQ115">
            <v>4.9930000000000003</v>
          </cell>
          <cell r="AR115">
            <v>0</v>
          </cell>
          <cell r="AS115">
            <v>0</v>
          </cell>
          <cell r="AT115">
            <v>0</v>
          </cell>
          <cell r="AU115">
            <v>4.327</v>
          </cell>
          <cell r="AV115">
            <v>0</v>
          </cell>
          <cell r="AW115">
            <v>0</v>
          </cell>
          <cell r="AX115">
            <v>0</v>
          </cell>
          <cell r="AY115">
            <v>9.6069999999999993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</row>
        <row r="116">
          <cell r="B116" t="str">
            <v>Упаковка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2.96</v>
          </cell>
          <cell r="N116">
            <v>7.0200000000000005</v>
          </cell>
          <cell r="O116">
            <v>4.25</v>
          </cell>
          <cell r="P116">
            <v>2.2799999999999998</v>
          </cell>
          <cell r="Q116">
            <v>4.0419999999999998</v>
          </cell>
          <cell r="R116">
            <v>2.96</v>
          </cell>
          <cell r="S116">
            <v>0</v>
          </cell>
          <cell r="T116">
            <v>0</v>
          </cell>
          <cell r="U116">
            <v>7.02</v>
          </cell>
          <cell r="V116">
            <v>0</v>
          </cell>
          <cell r="W116">
            <v>0</v>
          </cell>
          <cell r="X116">
            <v>4.25</v>
          </cell>
          <cell r="Y116">
            <v>0</v>
          </cell>
          <cell r="Z116">
            <v>0</v>
          </cell>
          <cell r="AA116">
            <v>2.2799999999999998</v>
          </cell>
          <cell r="AB116">
            <v>0</v>
          </cell>
          <cell r="AC116">
            <v>0</v>
          </cell>
          <cell r="AD116">
            <v>4.0419999999999998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</row>
        <row r="117">
          <cell r="B117" t="str">
            <v>Химикаты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14.8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14.8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</row>
        <row r="118">
          <cell r="B118" t="str">
            <v>Шламы</v>
          </cell>
          <cell r="C118">
            <v>6519</v>
          </cell>
          <cell r="D118">
            <v>0</v>
          </cell>
          <cell r="E118">
            <v>5736.5290000000005</v>
          </cell>
          <cell r="F118">
            <v>0</v>
          </cell>
          <cell r="G118">
            <v>4892.3440000000001</v>
          </cell>
          <cell r="H118">
            <v>0</v>
          </cell>
          <cell r="I118">
            <v>3943.3980000000001</v>
          </cell>
          <cell r="J118">
            <v>0</v>
          </cell>
          <cell r="K118">
            <v>3334.25</v>
          </cell>
          <cell r="L118">
            <v>0</v>
          </cell>
          <cell r="M118">
            <v>449.3</v>
          </cell>
          <cell r="N118">
            <v>782.45</v>
          </cell>
          <cell r="O118">
            <v>844.18500000000006</v>
          </cell>
          <cell r="P118">
            <v>948.94600000000003</v>
          </cell>
          <cell r="Q118">
            <v>25.225000000000001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436.9</v>
          </cell>
          <cell r="BB118">
            <v>436.9</v>
          </cell>
          <cell r="BC118">
            <v>0</v>
          </cell>
          <cell r="BD118">
            <v>782.45</v>
          </cell>
          <cell r="BE118">
            <v>782.45</v>
          </cell>
          <cell r="BF118">
            <v>0</v>
          </cell>
          <cell r="BG118">
            <v>844.18500000000006</v>
          </cell>
          <cell r="BH118">
            <v>844.18500000000006</v>
          </cell>
          <cell r="BI118">
            <v>0</v>
          </cell>
          <cell r="BJ118">
            <v>948.94600000000003</v>
          </cell>
          <cell r="BK118">
            <v>948.94600000000003</v>
          </cell>
          <cell r="BL118">
            <v>0</v>
          </cell>
          <cell r="BM118">
            <v>47.308</v>
          </cell>
          <cell r="BN118">
            <v>47.308</v>
          </cell>
          <cell r="BO118">
            <v>0</v>
          </cell>
          <cell r="BP118">
            <v>0</v>
          </cell>
          <cell r="BQ118">
            <v>0</v>
          </cell>
          <cell r="BR118">
            <v>6518.9790000000003</v>
          </cell>
          <cell r="BS118">
            <v>0</v>
          </cell>
          <cell r="BT118">
            <v>5736.5290000000005</v>
          </cell>
          <cell r="BU118">
            <v>0</v>
          </cell>
          <cell r="BV118">
            <v>4892.3440000000001</v>
          </cell>
          <cell r="BW118">
            <v>0</v>
          </cell>
          <cell r="BX118">
            <v>3943.3980000000001</v>
          </cell>
          <cell r="BY118">
            <v>0</v>
          </cell>
        </row>
        <row r="119">
          <cell r="B119" t="str">
            <v>Всего</v>
          </cell>
          <cell r="C119">
            <v>6519</v>
          </cell>
          <cell r="D119">
            <v>24.819000000000003</v>
          </cell>
          <cell r="E119">
            <v>5736.5290000000005</v>
          </cell>
          <cell r="F119">
            <v>78.811000000000007</v>
          </cell>
          <cell r="G119">
            <v>4892.3440000000001</v>
          </cell>
          <cell r="H119">
            <v>30.157</v>
          </cell>
          <cell r="I119">
            <v>3943.3980000000001</v>
          </cell>
          <cell r="J119">
            <v>14.237</v>
          </cell>
          <cell r="K119">
            <v>3334.25</v>
          </cell>
          <cell r="L119">
            <v>7.5570000000000004</v>
          </cell>
          <cell r="M119">
            <v>964.78600000000006</v>
          </cell>
          <cell r="N119">
            <v>2423.7600000000002</v>
          </cell>
          <cell r="O119">
            <v>3055.6330000000003</v>
          </cell>
          <cell r="P119">
            <v>3073.5780000000009</v>
          </cell>
          <cell r="Q119">
            <v>1031.3679999999999</v>
          </cell>
          <cell r="R119">
            <v>184.89</v>
          </cell>
          <cell r="S119">
            <v>0</v>
          </cell>
          <cell r="T119">
            <v>0</v>
          </cell>
          <cell r="U119">
            <v>1018.5149999999999</v>
          </cell>
          <cell r="V119">
            <v>0</v>
          </cell>
          <cell r="W119">
            <v>0</v>
          </cell>
          <cell r="X119">
            <v>1012.3420000000001</v>
          </cell>
          <cell r="Y119">
            <v>0</v>
          </cell>
          <cell r="Z119">
            <v>0</v>
          </cell>
          <cell r="AA119">
            <v>1701.9950000000001</v>
          </cell>
          <cell r="AB119">
            <v>0</v>
          </cell>
          <cell r="AC119">
            <v>0</v>
          </cell>
          <cell r="AD119">
            <v>589.51700000000005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290.40000000000003</v>
          </cell>
          <cell r="AJ119">
            <v>0</v>
          </cell>
          <cell r="AK119">
            <v>0</v>
          </cell>
          <cell r="AL119">
            <v>0</v>
          </cell>
          <cell r="AM119">
            <v>675.447</v>
          </cell>
          <cell r="AN119">
            <v>0</v>
          </cell>
          <cell r="AO119">
            <v>0</v>
          </cell>
          <cell r="AP119">
            <v>0</v>
          </cell>
          <cell r="AQ119">
            <v>1150.452</v>
          </cell>
          <cell r="AR119">
            <v>0</v>
          </cell>
          <cell r="AS119">
            <v>0</v>
          </cell>
          <cell r="AT119">
            <v>0</v>
          </cell>
          <cell r="AU119">
            <v>366.827</v>
          </cell>
          <cell r="AV119">
            <v>0</v>
          </cell>
          <cell r="AW119">
            <v>0</v>
          </cell>
          <cell r="AX119">
            <v>0</v>
          </cell>
          <cell r="AY119">
            <v>409.94600000000003</v>
          </cell>
          <cell r="AZ119">
            <v>0</v>
          </cell>
          <cell r="BA119">
            <v>436.9</v>
          </cell>
          <cell r="BB119">
            <v>436.9</v>
          </cell>
          <cell r="BC119">
            <v>0</v>
          </cell>
          <cell r="BD119">
            <v>782.45</v>
          </cell>
          <cell r="BE119">
            <v>782.45</v>
          </cell>
          <cell r="BF119">
            <v>0</v>
          </cell>
          <cell r="BG119">
            <v>844.18500000000006</v>
          </cell>
          <cell r="BH119">
            <v>844.18500000000006</v>
          </cell>
          <cell r="BI119">
            <v>0</v>
          </cell>
          <cell r="BJ119">
            <v>948.94600000000003</v>
          </cell>
          <cell r="BK119">
            <v>948.94600000000003</v>
          </cell>
          <cell r="BL119">
            <v>0</v>
          </cell>
          <cell r="BM119">
            <v>47.308</v>
          </cell>
          <cell r="BN119">
            <v>47.308</v>
          </cell>
          <cell r="BO119">
            <v>0</v>
          </cell>
          <cell r="BP119">
            <v>0</v>
          </cell>
          <cell r="BQ119">
            <v>0</v>
          </cell>
          <cell r="BR119">
            <v>6518.9790000000003</v>
          </cell>
          <cell r="BS119">
            <v>26.158999999999999</v>
          </cell>
          <cell r="BT119">
            <v>5736.5290000000005</v>
          </cell>
          <cell r="BU119">
            <v>78.811000000000007</v>
          </cell>
          <cell r="BV119">
            <v>4892.3440000000001</v>
          </cell>
          <cell r="BW119">
            <v>30.157</v>
          </cell>
          <cell r="BX119">
            <v>3943.3980000000001</v>
          </cell>
          <cell r="BY119">
            <v>14.237</v>
          </cell>
        </row>
        <row r="120">
          <cell r="A120" t="str">
            <v>Всего</v>
          </cell>
          <cell r="C120">
            <v>6519.0450000000001</v>
          </cell>
          <cell r="D120">
            <v>35.844000000000001</v>
          </cell>
          <cell r="E120">
            <v>5736.5630000000001</v>
          </cell>
          <cell r="F120">
            <v>80.312000000000012</v>
          </cell>
          <cell r="G120">
            <v>4952.5860000000002</v>
          </cell>
          <cell r="H120">
            <v>43.054000000000002</v>
          </cell>
          <cell r="I120">
            <v>4001.2070000000003</v>
          </cell>
          <cell r="J120">
            <v>19.0291</v>
          </cell>
          <cell r="K120">
            <v>3342.942</v>
          </cell>
          <cell r="L120">
            <v>7.8900000000000006</v>
          </cell>
          <cell r="M120">
            <v>1399.5430000000001</v>
          </cell>
          <cell r="N120">
            <v>3010.9857000000002</v>
          </cell>
          <cell r="O120">
            <v>3635.9197300000005</v>
          </cell>
          <cell r="P120">
            <v>4133.4790000000012</v>
          </cell>
          <cell r="Q120">
            <v>2287.6709000000001</v>
          </cell>
          <cell r="R120">
            <v>184.89</v>
          </cell>
          <cell r="S120">
            <v>0</v>
          </cell>
          <cell r="T120">
            <v>0</v>
          </cell>
          <cell r="U120">
            <v>1080.0269999999998</v>
          </cell>
          <cell r="V120">
            <v>0</v>
          </cell>
          <cell r="W120">
            <v>0</v>
          </cell>
          <cell r="X120">
            <v>1061.402</v>
          </cell>
          <cell r="Y120">
            <v>0</v>
          </cell>
          <cell r="Z120">
            <v>0</v>
          </cell>
          <cell r="AA120">
            <v>1742.73</v>
          </cell>
          <cell r="AB120">
            <v>0</v>
          </cell>
          <cell r="AC120">
            <v>0</v>
          </cell>
          <cell r="AD120">
            <v>615.4670000000001</v>
          </cell>
          <cell r="AE120">
            <v>0</v>
          </cell>
          <cell r="AF120">
            <v>0</v>
          </cell>
          <cell r="AG120">
            <v>0</v>
          </cell>
          <cell r="AH120">
            <v>111.90799999999999</v>
          </cell>
          <cell r="AI120">
            <v>602.90000000000009</v>
          </cell>
          <cell r="AJ120">
            <v>0</v>
          </cell>
          <cell r="AK120">
            <v>0</v>
          </cell>
          <cell r="AL120">
            <v>17.27872</v>
          </cell>
          <cell r="AM120">
            <v>1174.3469999999998</v>
          </cell>
          <cell r="AN120">
            <v>0</v>
          </cell>
          <cell r="AO120">
            <v>0</v>
          </cell>
          <cell r="AP120">
            <v>9.7452299999999994</v>
          </cell>
          <cell r="AQ120">
            <v>1743.538</v>
          </cell>
          <cell r="AR120">
            <v>0</v>
          </cell>
          <cell r="AS120">
            <v>0</v>
          </cell>
          <cell r="AT120">
            <v>1.2910999999999999</v>
          </cell>
          <cell r="AU120">
            <v>1374.164</v>
          </cell>
          <cell r="AV120">
            <v>0</v>
          </cell>
          <cell r="AW120">
            <v>0</v>
          </cell>
          <cell r="AX120">
            <v>0.92080000000000006</v>
          </cell>
          <cell r="AY120">
            <v>1619.8330000000001</v>
          </cell>
          <cell r="AZ120">
            <v>0</v>
          </cell>
          <cell r="BA120">
            <v>436.983</v>
          </cell>
          <cell r="BB120">
            <v>436.983</v>
          </cell>
          <cell r="BC120">
            <v>0</v>
          </cell>
          <cell r="BD120">
            <v>784.68000000000006</v>
          </cell>
          <cell r="BE120">
            <v>784.68000000000006</v>
          </cell>
          <cell r="BF120">
            <v>0</v>
          </cell>
          <cell r="BG120">
            <v>844.24300000000005</v>
          </cell>
          <cell r="BH120">
            <v>844.24300000000005</v>
          </cell>
          <cell r="BI120">
            <v>0</v>
          </cell>
          <cell r="BJ120">
            <v>951.37900000000002</v>
          </cell>
          <cell r="BK120">
            <v>951.37900000000002</v>
          </cell>
          <cell r="BL120">
            <v>0</v>
          </cell>
          <cell r="BM120">
            <v>141.75</v>
          </cell>
          <cell r="BN120">
            <v>141.75</v>
          </cell>
          <cell r="BO120">
            <v>0</v>
          </cell>
          <cell r="BP120">
            <v>0</v>
          </cell>
          <cell r="BQ120">
            <v>0</v>
          </cell>
          <cell r="BR120">
            <v>6519.0240000000003</v>
          </cell>
          <cell r="BS120">
            <v>37.183999999999997</v>
          </cell>
          <cell r="BT120">
            <v>5736.5630000000001</v>
          </cell>
          <cell r="BU120">
            <v>80.312000000000012</v>
          </cell>
          <cell r="BV120">
            <v>4952.5860000000002</v>
          </cell>
          <cell r="BW120">
            <v>43.054000000000002</v>
          </cell>
          <cell r="BX120">
            <v>4001.2070000000003</v>
          </cell>
          <cell r="BY120">
            <v>19.0291</v>
          </cell>
        </row>
        <row r="122">
          <cell r="A122" t="str">
            <v>Источник данных</v>
          </cell>
        </row>
        <row r="125">
          <cell r="A125" t="str">
            <v>Азовская ВЭС</v>
          </cell>
        </row>
        <row r="126">
          <cell r="C126" t="str">
            <v>НАЛИЧИЕ ОТХОДОВ НА НАЧАЛО ОТЧЕТНОГО ПЕРИОДА, ТОНН</v>
          </cell>
          <cell r="E126" t="str">
            <v>306-3 ОБРАЗОВАНИЕ ОТХОДОВ</v>
          </cell>
          <cell r="F126" t="str">
            <v>306-4 ОБРАЩЕНИЕ С ОТХОДАМИ В РАМКАХ ЦИКЛИЧЕСКОЙ ЭКОНОМИКИ</v>
          </cell>
          <cell r="I126" t="str">
            <v>306-5 ОБРАЩЕНИЕ С ОТХОДАМИ БЕЗ ВОССТАНОВЛЕНИЯ</v>
          </cell>
          <cell r="M126" t="str">
            <v>РАЗМЕЩЕНИЕ ОТХОДОВ НА ЭКСПЛУАТИРУЕМЫХ ОБЪЕКТАХ, ТОНН</v>
          </cell>
          <cell r="P126" t="str">
            <v>НАЛИЧИЕ ОТХОДОВ НА КОНЕЦ ОТЧЕТНОГО ПЕРИОДА, ТОНН</v>
          </cell>
        </row>
        <row r="127">
          <cell r="C127" t="str">
            <v>2021</v>
          </cell>
          <cell r="E127" t="str">
            <v>2021</v>
          </cell>
          <cell r="F127" t="str">
            <v>2021</v>
          </cell>
          <cell r="I127" t="str">
            <v>2021</v>
          </cell>
          <cell r="M127" t="str">
            <v>2021</v>
          </cell>
          <cell r="P127" t="str">
            <v>2021</v>
          </cell>
        </row>
        <row r="128">
          <cell r="C128" t="str">
            <v>Хранение</v>
          </cell>
          <cell r="D128" t="str">
            <v>Накопление</v>
          </cell>
          <cell r="E128" t="str">
            <v>Общее количество образованных отходов, тонн</v>
          </cell>
          <cell r="F128" t="str">
            <v>Общее количество отходов, переданное на утилизацию, тонн</v>
          </cell>
          <cell r="G128" t="str">
            <v>Общее количество отходов, переданное на переработку, тонн</v>
          </cell>
          <cell r="H128" t="str">
            <v>Общее количество отходов, переданное на прочие восстановительные операции, тонн</v>
          </cell>
          <cell r="I128" t="str">
            <v>Общее количество отходов, переданное на сжигание (с рекуперацией энергии), тонн</v>
          </cell>
          <cell r="J128" t="str">
            <v>Общее количество отходов, переданное на сжигание (без рекуперации энергии), тонн</v>
          </cell>
          <cell r="K128" t="str">
            <v>Общее количество отходов, переданное на захоронение на полигоне, тонн</v>
          </cell>
          <cell r="L128" t="str">
            <v>Общее количество отходов, переданное на прочие виды обращения с отходами без восстановления, тонн</v>
          </cell>
          <cell r="M128" t="str">
            <v>Хранение</v>
          </cell>
          <cell r="N128" t="str">
            <v>Всего</v>
          </cell>
          <cell r="O128" t="str">
            <v>захоронение</v>
          </cell>
          <cell r="P128" t="str">
            <v>Хранение</v>
          </cell>
          <cell r="Q128" t="str">
            <v>Накопление</v>
          </cell>
        </row>
        <row r="129">
          <cell r="A129" t="str">
            <v>Опасные отходы</v>
          </cell>
          <cell r="B129" t="str">
            <v>Бытовые и аналогичные им отходы (отходы офисов, столовых и т.д.)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B130" t="str">
            <v>Золы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B131" t="str">
            <v>ИТ отходы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Масла, вода и прочие жидкие отходы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B133" t="str">
            <v>Отходы асбеста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B134" t="str">
            <v>Почва и камни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B135" t="str">
            <v>Промышленные отходы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B136" t="str">
            <v>Прочие отходы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B137" t="str">
            <v>Упаковка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B138" t="str">
            <v>Химикаты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B139" t="str">
            <v>Шламы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B140" t="str">
            <v>Всего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 t="str">
            <v>Неопасные отходы</v>
          </cell>
          <cell r="B141" t="str">
            <v>Бытовые и аналогичные им отходы (отходы офисов, столовых и т.д.)</v>
          </cell>
          <cell r="C141">
            <v>0</v>
          </cell>
          <cell r="D141">
            <v>0</v>
          </cell>
          <cell r="E141">
            <v>1.08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1.08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B142" t="str">
            <v>Золы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B143" t="str">
            <v>ИТ отходы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B144" t="str">
            <v>Почва и камни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B145" t="str">
            <v>Промышленные отходы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B146" t="str">
            <v>Прочие отходы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B147" t="str">
            <v>Упаковка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Химикаты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Шламы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Всего</v>
          </cell>
          <cell r="C150">
            <v>0</v>
          </cell>
          <cell r="D150">
            <v>0</v>
          </cell>
          <cell r="E150">
            <v>1.08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1.08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 t="str">
            <v>Всего</v>
          </cell>
          <cell r="C151">
            <v>0</v>
          </cell>
          <cell r="D151">
            <v>0</v>
          </cell>
          <cell r="E151">
            <v>1.08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1.08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3">
          <cell r="A153" t="str">
            <v>Источник данных</v>
          </cell>
        </row>
        <row r="156">
          <cell r="A156" t="str">
            <v>Центральный офис</v>
          </cell>
        </row>
        <row r="157">
          <cell r="C157" t="str">
            <v>НАЛИЧИЕ ОТХОДОВ НА НАЧАЛО ОТЧЕТНОГО ПЕРИОДА, ТОНН</v>
          </cell>
          <cell r="M157" t="str">
            <v>306-3 ОБРАЗОВАНИЕ ОТХОДОВ</v>
          </cell>
          <cell r="R157" t="str">
            <v>306-4 ОБРАЩЕНИЕ С ОТХОДАМИ В РАМКАХ ЦИКЛИЧЕСКОЙ ЭКОНОМИКИ</v>
          </cell>
          <cell r="AG157" t="str">
            <v>306-5 ОБРАЩЕНИЕ С ОТХОДАМИ БЕЗ ВОССТАНОВЛЕНИЯ</v>
          </cell>
          <cell r="BA157" t="str">
            <v>РАЗМЕЩЕНИЕ ОТХОДОВ НА ЭКСПЛУАТИРУЕМЫХ ОБЪЕКТАХ, ТОНН</v>
          </cell>
          <cell r="BP157" t="str">
            <v>НАЛИЧИЕ ОТХОДОВ НА КОНЕЦ ОТЧЕТНОГО ПЕРИОДА, ТОНН</v>
          </cell>
        </row>
        <row r="158">
          <cell r="C158" t="str">
            <v>2021</v>
          </cell>
          <cell r="E158" t="str">
            <v>2020</v>
          </cell>
          <cell r="G158" t="str">
            <v>2019</v>
          </cell>
          <cell r="I158" t="str">
            <v>2018</v>
          </cell>
          <cell r="K158" t="str">
            <v>2017</v>
          </cell>
          <cell r="M158" t="str">
            <v>2021</v>
          </cell>
          <cell r="N158">
            <v>2020</v>
          </cell>
          <cell r="O158">
            <v>2019</v>
          </cell>
          <cell r="P158" t="str">
            <v>2018</v>
          </cell>
          <cell r="Q158">
            <v>2017</v>
          </cell>
          <cell r="R158" t="str">
            <v>2021</v>
          </cell>
          <cell r="U158" t="str">
            <v>2020</v>
          </cell>
          <cell r="X158" t="str">
            <v>2019</v>
          </cell>
          <cell r="AA158" t="str">
            <v>2018</v>
          </cell>
          <cell r="AD158" t="str">
            <v>2017</v>
          </cell>
          <cell r="AG158" t="str">
            <v>2021</v>
          </cell>
          <cell r="AK158" t="str">
            <v>2020</v>
          </cell>
          <cell r="AO158" t="str">
            <v>2019</v>
          </cell>
          <cell r="AS158" t="str">
            <v>2018</v>
          </cell>
          <cell r="AW158" t="str">
            <v>2017</v>
          </cell>
          <cell r="BA158" t="str">
            <v>2021</v>
          </cell>
          <cell r="BD158" t="str">
            <v>2020</v>
          </cell>
          <cell r="BG158" t="str">
            <v>2019</v>
          </cell>
          <cell r="BJ158" t="str">
            <v>2018</v>
          </cell>
          <cell r="BM158" t="str">
            <v>2017</v>
          </cell>
          <cell r="BP158" t="str">
            <v>2021</v>
          </cell>
          <cell r="BR158" t="str">
            <v>2020</v>
          </cell>
          <cell r="BT158" t="str">
            <v>2019</v>
          </cell>
          <cell r="BV158" t="str">
            <v>2018</v>
          </cell>
          <cell r="BX158" t="str">
            <v>2017</v>
          </cell>
        </row>
        <row r="159">
          <cell r="C159" t="str">
            <v>Хранение</v>
          </cell>
          <cell r="D159" t="str">
            <v>Накопление</v>
          </cell>
          <cell r="E159" t="str">
            <v>Хранение</v>
          </cell>
          <cell r="F159" t="str">
            <v>Накопление</v>
          </cell>
          <cell r="G159" t="str">
            <v>Хранение</v>
          </cell>
          <cell r="H159" t="str">
            <v>Накопление</v>
          </cell>
          <cell r="I159" t="str">
            <v>Хранение</v>
          </cell>
          <cell r="J159" t="str">
            <v>Накопление</v>
          </cell>
          <cell r="K159" t="str">
            <v>Хранение</v>
          </cell>
          <cell r="L159" t="str">
            <v>Накопление</v>
          </cell>
          <cell r="M159" t="str">
            <v>Общее количество образованных отходов, тонн</v>
          </cell>
          <cell r="N159" t="str">
            <v>Общее количество образованных отходов, тонн</v>
          </cell>
          <cell r="O159" t="str">
            <v>Общее количество образованных отходов, тонн</v>
          </cell>
          <cell r="P159" t="str">
            <v>Общее количество образованных отходов, тонн</v>
          </cell>
          <cell r="Q159" t="str">
            <v>Общее количество образованных отходов, тонн</v>
          </cell>
          <cell r="R159" t="str">
            <v>Общее количество отходов, переданное на утилизацию, тонн</v>
          </cell>
          <cell r="S159" t="str">
            <v>Общее количество отходов, переданное на переработку, тонн</v>
          </cell>
          <cell r="T159" t="str">
            <v>Общее количество отходов, переданное на прочие восстановительные операции, тонн</v>
          </cell>
          <cell r="U159" t="str">
            <v>Общее количество отходов, переданное на утилизацию, тонн</v>
          </cell>
          <cell r="V159" t="str">
            <v>Общее количество отходов, переданное на переработку, тонн</v>
          </cell>
          <cell r="W159" t="str">
            <v>Общее количество отходов, переданное на прочие восстановительные операции, тонн</v>
          </cell>
          <cell r="X159" t="str">
            <v>Общее количество отходов, переданное на утилизацию, тонн</v>
          </cell>
          <cell r="Y159" t="str">
            <v>Общее количество отходов, переданное на переработку, тонн</v>
          </cell>
          <cell r="Z159" t="str">
            <v>Общее количество отходов, переданное на прочие восстановительные операции, тонн</v>
          </cell>
          <cell r="AA159" t="str">
            <v>Общее количество отходов, переданное на утилизацию, тонн</v>
          </cell>
          <cell r="AB159" t="str">
            <v>Общее количество отходов, переданное на переработку, тонн</v>
          </cell>
          <cell r="AC159" t="str">
            <v>Общее количество отходов, переданное на прочие восстановительные операции, тонн</v>
          </cell>
          <cell r="AD159" t="str">
            <v>Общее количество отходов, переданное на утилизацию, тонн</v>
          </cell>
          <cell r="AE159" t="str">
            <v>Общее количество отходов, переданное на переработку, тонн</v>
          </cell>
          <cell r="AF159" t="str">
            <v>Общее количество отходов, переданное на прочие восстановительные операции, тонн</v>
          </cell>
          <cell r="AG159" t="str">
            <v>Общее количество отходов, переданное на сжигание (с рекуперацией энергии), тонн</v>
          </cell>
          <cell r="AH159" t="str">
            <v>Общее количество отходов, переданное на сжигание (без рекуперации энергии), тонн</v>
          </cell>
          <cell r="AI159" t="str">
            <v>Общее количество отходов, переданное на захоронение на полигоне, тонн</v>
          </cell>
          <cell r="AJ159" t="str">
            <v>Общее количество отходов, переданное на прочие виды обращения с отходами без восстановления, тонн</v>
          </cell>
          <cell r="AK159" t="str">
            <v>Общее количество отходов, переданное на сжигание (с рекуперацией энергии), тонн</v>
          </cell>
          <cell r="AL159" t="str">
            <v>Общее количество отходов, переданное на сжигание (без рекуперации энергии), тонн</v>
          </cell>
          <cell r="AM159" t="str">
            <v>Общее количество отходов, переданное на захоронение на полигоне, тонн</v>
          </cell>
          <cell r="AN159" t="str">
            <v>Общее количество отходов, переданное на прочие виды обращения с отходами без восстановления, тонн</v>
          </cell>
          <cell r="AO159" t="str">
            <v>Общее количество отходов, переданное на сжигание (с рекуперацией энергии), тонн</v>
          </cell>
          <cell r="AP159" t="str">
            <v>Общее количество отходов, переданное на сжигание (без рекуперации энергии), тонн</v>
          </cell>
          <cell r="AQ159" t="str">
            <v>Общее количество отходов, переданное на захоронение на полигоне, тонн</v>
          </cell>
          <cell r="AR159" t="str">
            <v>Общее количество отходов, переданное на прочие виды обращения с отходами без восстановления, тонн</v>
          </cell>
          <cell r="AS159" t="str">
            <v>Общее количество отходов, переданное на сжигание (с рекуперацией энергии), тонн</v>
          </cell>
          <cell r="AT159" t="str">
            <v>Общее количество отходов, переданное на сжигание (без рекуперации энергии), тонн</v>
          </cell>
          <cell r="AU159" t="str">
            <v>Общее количество отходов, переданное на захоронение на полигоне, тонн</v>
          </cell>
          <cell r="AV159" t="str">
            <v>Общее количество отходов, переданное на прочие виды обращения с отходами без восстановления, тонн</v>
          </cell>
          <cell r="AW159" t="str">
            <v>Общее количество отходов, переданное на сжигание (с рекуперацией энергии), тонн</v>
          </cell>
          <cell r="AX159" t="str">
            <v>Общее количество отходов, переданное на сжигание (без рекуперации энергии), тонн</v>
          </cell>
          <cell r="AY159" t="str">
            <v>Общее количество отходов, переданное на захоронение на полигоне, тонн</v>
          </cell>
          <cell r="AZ159" t="str">
            <v>Общее количество отходов, переданное на прочие виды обращения с отходами без восстановления, тонн</v>
          </cell>
          <cell r="BA159" t="str">
            <v>Хранение</v>
          </cell>
          <cell r="BB159" t="str">
            <v>Всего</v>
          </cell>
          <cell r="BC159" t="str">
            <v>захоронение</v>
          </cell>
          <cell r="BD159" t="str">
            <v>Хранение</v>
          </cell>
          <cell r="BE159" t="str">
            <v>Всего</v>
          </cell>
          <cell r="BF159" t="str">
            <v>захоронение</v>
          </cell>
          <cell r="BG159" t="str">
            <v>Хранение</v>
          </cell>
          <cell r="BH159" t="str">
            <v>Всего</v>
          </cell>
          <cell r="BI159" t="str">
            <v>захоронение</v>
          </cell>
          <cell r="BJ159" t="str">
            <v>Хранение</v>
          </cell>
          <cell r="BK159" t="str">
            <v>Всего</v>
          </cell>
          <cell r="BL159" t="str">
            <v>захоронение</v>
          </cell>
          <cell r="BM159" t="str">
            <v>Хранение</v>
          </cell>
          <cell r="BN159" t="str">
            <v>Всего</v>
          </cell>
          <cell r="BO159" t="str">
            <v>захоронение</v>
          </cell>
          <cell r="BP159" t="str">
            <v>Хранение</v>
          </cell>
          <cell r="BQ159" t="str">
            <v>Накопление</v>
          </cell>
          <cell r="BR159" t="str">
            <v>Хранение</v>
          </cell>
          <cell r="BS159" t="str">
            <v>Накопление</v>
          </cell>
          <cell r="BT159" t="str">
            <v>Хранение</v>
          </cell>
          <cell r="BU159" t="str">
            <v>Накопление</v>
          </cell>
          <cell r="BV159" t="str">
            <v>Хранение</v>
          </cell>
          <cell r="BW159" t="str">
            <v>Накопление</v>
          </cell>
          <cell r="BX159" t="str">
            <v>Хранение</v>
          </cell>
          <cell r="BY159" t="str">
            <v>Накопление</v>
          </cell>
        </row>
        <row r="160">
          <cell r="A160" t="str">
            <v>Опасные отходы</v>
          </cell>
          <cell r="B160" t="str">
            <v>Бытовые и аналогичные им отходы (отходы офисов, столовых и т.д.)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</row>
        <row r="161">
          <cell r="B161" t="str">
            <v>Золы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</row>
        <row r="162">
          <cell r="B162" t="str">
            <v>ИТ отходы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</row>
        <row r="163">
          <cell r="B163" t="str">
            <v>Масла, вода и прочие жидкие отходы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</row>
        <row r="164">
          <cell r="B164" t="str">
            <v>Отходы асбеста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</row>
        <row r="165">
          <cell r="B165" t="str">
            <v>Почва и камни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</row>
        <row r="166">
          <cell r="B166" t="str">
            <v>Промышленные отходы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</row>
        <row r="167">
          <cell r="B167" t="str">
            <v>Прочие отходы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</row>
        <row r="168">
          <cell r="B168" t="str">
            <v>Упаковка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</row>
        <row r="169">
          <cell r="B169" t="str">
            <v>Химикаты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</row>
        <row r="170">
          <cell r="B170" t="str">
            <v>Шламы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</row>
        <row r="171">
          <cell r="B171" t="str">
            <v>Всего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</row>
        <row r="172">
          <cell r="A172" t="str">
            <v>Неопасные отходы</v>
          </cell>
          <cell r="B172" t="str">
            <v>Бытовые и аналогичные им отходы (отходы офисов, столовых и т.д.)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</row>
        <row r="173">
          <cell r="B173" t="str">
            <v>Золы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</row>
        <row r="174">
          <cell r="B174" t="str">
            <v>ИТ отходы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</row>
        <row r="175">
          <cell r="B175" t="str">
            <v>Почва и камни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</row>
        <row r="176">
          <cell r="B176" t="str">
            <v>Промышленные отходы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</row>
        <row r="177">
          <cell r="B177" t="str">
            <v>Прочие отходы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</row>
        <row r="178">
          <cell r="B178" t="str">
            <v>Упаковка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</row>
        <row r="179">
          <cell r="B179" t="str">
            <v>Химикаты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</row>
        <row r="180">
          <cell r="B180" t="str">
            <v>Шламы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</row>
        <row r="181">
          <cell r="B181" t="str">
            <v>Всего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</row>
        <row r="182">
          <cell r="A182" t="str">
            <v>Всего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</row>
        <row r="184">
          <cell r="A184" t="str">
            <v>Источник данных</v>
          </cell>
        </row>
        <row r="187">
          <cell r="A187" t="str">
            <v>Итого по компании</v>
          </cell>
        </row>
        <row r="188">
          <cell r="C188" t="str">
            <v>НАЛИЧИЕ ОТХОДОВ НА НАЧАЛО ОТЧЕТНОГО ПЕРИОДА, ТОНН</v>
          </cell>
          <cell r="M188" t="str">
            <v>306-3 ОБРАЗОВАНИЕ ОТХОДОВ</v>
          </cell>
          <cell r="R188" t="str">
            <v>306-4 ОБРАЩЕНИЕ С ОТХОДАМИ В РАМКАХ ЦИКЛИЧЕСКОЙ ЭКОНОМИКИ</v>
          </cell>
          <cell r="AG188" t="str">
            <v>306-5 ОБРАЩЕНИЕ С ОТХОДАМИ БЕЗ ВОССТАНОВЛЕНИЯ</v>
          </cell>
          <cell r="BA188" t="str">
            <v>РАЗМЕЩЕНИЕ ОТХОДОВ НА ЭКСПЛУАТИРУЕМЫХ ОБЪЕКТАХ, ТОНН</v>
          </cell>
          <cell r="BP188" t="str">
            <v>НАЛИЧИЕ ОТХОДОВ НА КОНЕЦ ОТЧЕТНОГО ПЕРИОДА, ТОНН</v>
          </cell>
        </row>
        <row r="189">
          <cell r="C189" t="str">
            <v>2021</v>
          </cell>
          <cell r="E189" t="str">
            <v>2020</v>
          </cell>
          <cell r="G189" t="str">
            <v>2019</v>
          </cell>
          <cell r="I189" t="str">
            <v>2018</v>
          </cell>
          <cell r="K189" t="str">
            <v>2017</v>
          </cell>
          <cell r="M189" t="str">
            <v>2021</v>
          </cell>
          <cell r="N189" t="str">
            <v>2020</v>
          </cell>
          <cell r="O189" t="str">
            <v>2019</v>
          </cell>
          <cell r="P189" t="str">
            <v>2018</v>
          </cell>
          <cell r="Q189" t="str">
            <v>2017</v>
          </cell>
          <cell r="R189" t="str">
            <v>2021</v>
          </cell>
          <cell r="U189" t="str">
            <v>2020</v>
          </cell>
          <cell r="X189" t="str">
            <v>2019</v>
          </cell>
          <cell r="AA189" t="str">
            <v>2018</v>
          </cell>
          <cell r="AD189" t="str">
            <v>2017</v>
          </cell>
          <cell r="AG189" t="str">
            <v>2021</v>
          </cell>
          <cell r="AK189" t="str">
            <v>2020</v>
          </cell>
          <cell r="AO189" t="str">
            <v>2019</v>
          </cell>
          <cell r="AS189" t="str">
            <v>2018</v>
          </cell>
          <cell r="AW189" t="str">
            <v>2017</v>
          </cell>
          <cell r="BA189" t="str">
            <v>2021</v>
          </cell>
          <cell r="BD189" t="str">
            <v>2020</v>
          </cell>
          <cell r="BG189" t="str">
            <v>2019</v>
          </cell>
          <cell r="BJ189" t="str">
            <v>2018</v>
          </cell>
          <cell r="BM189" t="str">
            <v>2017</v>
          </cell>
          <cell r="BP189" t="str">
            <v>2021</v>
          </cell>
          <cell r="BR189" t="str">
            <v>2020</v>
          </cell>
          <cell r="BT189" t="str">
            <v>2019</v>
          </cell>
          <cell r="BV189" t="str">
            <v>2018</v>
          </cell>
          <cell r="BX189" t="str">
            <v>2017</v>
          </cell>
        </row>
        <row r="190">
          <cell r="C190" t="str">
            <v>Хранение</v>
          </cell>
          <cell r="D190" t="str">
            <v>Накопление</v>
          </cell>
          <cell r="E190" t="str">
            <v>Хранение</v>
          </cell>
          <cell r="F190" t="str">
            <v>Накопление</v>
          </cell>
          <cell r="G190" t="str">
            <v>Хранение</v>
          </cell>
          <cell r="H190" t="str">
            <v>Накопление</v>
          </cell>
          <cell r="I190" t="str">
            <v>Хранение</v>
          </cell>
          <cell r="J190" t="str">
            <v>Накопление</v>
          </cell>
          <cell r="K190" t="str">
            <v>Хранение</v>
          </cell>
          <cell r="L190" t="str">
            <v>Накопление</v>
          </cell>
          <cell r="M190" t="str">
            <v>Общее количество образованных отходов, тонн</v>
          </cell>
          <cell r="N190" t="str">
            <v>Общее количество образованных отходов, тонн</v>
          </cell>
          <cell r="O190" t="str">
            <v>Общее количество образованных отходов, тонн</v>
          </cell>
          <cell r="P190" t="str">
            <v>Общее количество образованных отходов, тонн</v>
          </cell>
          <cell r="Q190" t="str">
            <v>Общее количество образованных отходов, тонн</v>
          </cell>
          <cell r="R190" t="str">
            <v>Общее количество отходов, переданное на утилизацию, тонн</v>
          </cell>
          <cell r="S190" t="str">
            <v>Общее количество отходов, переданное на переработку, тонн</v>
          </cell>
          <cell r="T190" t="str">
            <v>Общее количество отходов, переданное на прочие восстановительные операции, тонн</v>
          </cell>
          <cell r="U190" t="str">
            <v>Общее количество отходов, переданное на утилизацию, тонн</v>
          </cell>
          <cell r="V190" t="str">
            <v>Общее количество отходов, переданное на переработку, тонн</v>
          </cell>
          <cell r="W190" t="str">
            <v>Общее количество отходов, переданное на прочие восстановительные операции, тонн</v>
          </cell>
          <cell r="X190" t="str">
            <v>Общее количество отходов, переданное на утилизацию, тонн</v>
          </cell>
          <cell r="Y190" t="str">
            <v>Общее количество отходов, переданное на переработку, тонн</v>
          </cell>
          <cell r="Z190" t="str">
            <v>Общее количество отходов, переданное на прочие восстановительные операции, тонн</v>
          </cell>
          <cell r="AA190" t="str">
            <v>Общее количество отходов, переданное на утилизацию, тонн</v>
          </cell>
          <cell r="AB190" t="str">
            <v>Общее количество отходов, переданное на переработку, тонн</v>
          </cell>
          <cell r="AC190" t="str">
            <v>Общее количество отходов, переданное на прочие восстановительные операции, тонн</v>
          </cell>
          <cell r="AD190" t="str">
            <v>Общее количество отходов, переданное на утилизацию, тонн</v>
          </cell>
          <cell r="AE190" t="str">
            <v>Общее количество отходов, переданное на переработку, тонн</v>
          </cell>
          <cell r="AF190" t="str">
            <v>Общее количество отходов, переданное на прочие восстановительные операции, тонн</v>
          </cell>
          <cell r="AG190" t="str">
            <v>Общее количество отходов, переданное на сжигание (с рекуперацией энергии), тонн</v>
          </cell>
          <cell r="AH190" t="str">
            <v>Общее количество отходов, переданное на сжигание (без рекуперации энергии), тонн</v>
          </cell>
          <cell r="AI190" t="str">
            <v>Общее количество отходов, переданное на захоронение на полигоне, тонн</v>
          </cell>
          <cell r="AJ190" t="str">
            <v>Общее количество отходов, переданное на прочие виды обращения с отходами без восстановления, тонн</v>
          </cell>
          <cell r="AK190" t="str">
            <v>Общее количество отходов, переданное на сжигание (с рекуперацией энергии), тонн</v>
          </cell>
          <cell r="AL190" t="str">
            <v>Общее количество отходов, переданное на сжигание (без рекуперации энергии), тонн</v>
          </cell>
          <cell r="AM190" t="str">
            <v>Общее количество отходов, переданное на захоронение на полигоне, тонн</v>
          </cell>
          <cell r="AN190" t="str">
            <v>Общее количество отходов, переданное на прочие виды обращения с отходами без восстановления, тонн</v>
          </cell>
          <cell r="AO190" t="str">
            <v>Общее количество отходов, переданное на сжигание (с рекуперацией энергии), тонн</v>
          </cell>
          <cell r="AP190" t="str">
            <v>Общее количество отходов, переданное на сжигание (без рекуперации энергии), тонн</v>
          </cell>
          <cell r="AQ190" t="str">
            <v>Общее количество отходов, переданное на захоронение на полигоне, тонн</v>
          </cell>
          <cell r="AR190" t="str">
            <v>Общее количество отходов, переданное на прочие виды обращения с отходами без восстановления, тонн</v>
          </cell>
          <cell r="AS190" t="str">
            <v>Общее количество отходов, переданное на сжигание (с рекуперацией энергии), тонн</v>
          </cell>
          <cell r="AT190" t="str">
            <v>Общее количество отходов, переданное на сжигание (без рекуперации энергии), тонн</v>
          </cell>
          <cell r="AU190" t="str">
            <v>Общее количество отходов, переданное на захоронение на полигоне, тонн</v>
          </cell>
          <cell r="AV190" t="str">
            <v>Общее количество отходов, переданное на прочие виды обращения с отходами без восстановления, тонн</v>
          </cell>
          <cell r="AW190" t="str">
            <v>Общее количество отходов, переданное на сжигание (с рекуперацией энергии), тонн</v>
          </cell>
          <cell r="AX190" t="str">
            <v>Общее количество отходов, переданное на сжигание (без рекуперации энергии), тонн</v>
          </cell>
          <cell r="AY190" t="str">
            <v>Общее количество отходов, переданное на захоронение на полигоне, тонн</v>
          </cell>
          <cell r="AZ190" t="str">
            <v>Общее количество отходов, переданное на прочие виды обращения с отходами без восстановления, тонн</v>
          </cell>
          <cell r="BA190" t="str">
            <v>Хранение</v>
          </cell>
          <cell r="BB190" t="str">
            <v>Всего</v>
          </cell>
          <cell r="BC190" t="str">
            <v>захоронение</v>
          </cell>
          <cell r="BD190" t="str">
            <v>Хранение</v>
          </cell>
          <cell r="BE190" t="str">
            <v>Всего</v>
          </cell>
          <cell r="BF190" t="str">
            <v>захоронение</v>
          </cell>
          <cell r="BG190" t="str">
            <v>Хранение</v>
          </cell>
          <cell r="BH190" t="str">
            <v>Всего</v>
          </cell>
          <cell r="BI190" t="str">
            <v>захоронение</v>
          </cell>
          <cell r="BJ190" t="str">
            <v>Хранение</v>
          </cell>
          <cell r="BK190" t="str">
            <v>Всего</v>
          </cell>
          <cell r="BL190" t="str">
            <v>захоронение</v>
          </cell>
          <cell r="BM190" t="str">
            <v>Хранение</v>
          </cell>
          <cell r="BN190" t="str">
            <v>Всего</v>
          </cell>
          <cell r="BO190" t="str">
            <v>захоронение</v>
          </cell>
          <cell r="BP190" t="str">
            <v>Хранение</v>
          </cell>
          <cell r="BQ190" t="str">
            <v>Накопление</v>
          </cell>
          <cell r="BR190" t="str">
            <v>Хранение</v>
          </cell>
          <cell r="BS190" t="str">
            <v>Накопление</v>
          </cell>
          <cell r="BT190" t="str">
            <v>Хранение</v>
          </cell>
          <cell r="BU190" t="str">
            <v>Накопление</v>
          </cell>
          <cell r="BV190" t="str">
            <v>Хранение</v>
          </cell>
          <cell r="BW190" t="str">
            <v>Накопление</v>
          </cell>
          <cell r="BX190" t="str">
            <v>Хранение</v>
          </cell>
          <cell r="BY190" t="str">
            <v>Накопление</v>
          </cell>
        </row>
        <row r="191">
          <cell r="A191" t="str">
            <v>Опасные отходы</v>
          </cell>
          <cell r="B191" t="str">
            <v>Бытовые и аналогичные им отходы (отходы офисов, столовых и т.д.)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153.31</v>
          </cell>
          <cell r="N191">
            <v>318.35700000000003</v>
          </cell>
          <cell r="O191">
            <v>461.649</v>
          </cell>
          <cell r="P191">
            <v>377.55200000000002</v>
          </cell>
          <cell r="Q191">
            <v>517.44499999999994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285.95499999999998</v>
          </cell>
          <cell r="AJ191">
            <v>0</v>
          </cell>
          <cell r="AK191">
            <v>0</v>
          </cell>
          <cell r="AL191">
            <v>0</v>
          </cell>
          <cell r="AM191">
            <v>318.35700000000003</v>
          </cell>
          <cell r="AN191">
            <v>0</v>
          </cell>
          <cell r="AO191">
            <v>0</v>
          </cell>
          <cell r="AP191">
            <v>0</v>
          </cell>
          <cell r="AQ191">
            <v>461.649</v>
          </cell>
          <cell r="AR191">
            <v>0</v>
          </cell>
          <cell r="AS191">
            <v>0</v>
          </cell>
          <cell r="AT191">
            <v>0</v>
          </cell>
          <cell r="AU191">
            <v>377.55200000000002</v>
          </cell>
          <cell r="AV191">
            <v>0</v>
          </cell>
          <cell r="AW191">
            <v>0</v>
          </cell>
          <cell r="AX191">
            <v>0</v>
          </cell>
          <cell r="AY191">
            <v>517.44499999999994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</row>
        <row r="192">
          <cell r="B192" t="str">
            <v>Золы</v>
          </cell>
          <cell r="C192">
            <v>1173.45316</v>
          </cell>
          <cell r="D192">
            <v>0</v>
          </cell>
          <cell r="E192">
            <v>1173.2280800000001</v>
          </cell>
          <cell r="F192">
            <v>0</v>
          </cell>
          <cell r="G192">
            <v>1173.22801</v>
          </cell>
          <cell r="H192">
            <v>0</v>
          </cell>
          <cell r="I192">
            <v>1173.22783</v>
          </cell>
          <cell r="J192">
            <v>0</v>
          </cell>
          <cell r="K192">
            <v>1173.09825</v>
          </cell>
          <cell r="L192">
            <v>0</v>
          </cell>
          <cell r="M192">
            <v>0</v>
          </cell>
          <cell r="N192">
            <v>0.22508</v>
          </cell>
          <cell r="O192">
            <v>7.0000000000000007E-5</v>
          </cell>
          <cell r="P192">
            <v>1.8000000000000001E-4</v>
          </cell>
          <cell r="Q192">
            <v>0.13003999999999999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0.22508</v>
          </cell>
          <cell r="BE192">
            <v>0.22508</v>
          </cell>
          <cell r="BF192">
            <v>0</v>
          </cell>
          <cell r="BG192">
            <v>7.0000000000000007E-5</v>
          </cell>
          <cell r="BH192">
            <v>7.0000000000000007E-5</v>
          </cell>
          <cell r="BI192">
            <v>0</v>
          </cell>
          <cell r="BJ192">
            <v>1.1000000000000002E-4</v>
          </cell>
          <cell r="BK192">
            <v>1.1000000000000002E-4</v>
          </cell>
          <cell r="BL192">
            <v>0</v>
          </cell>
          <cell r="BM192">
            <v>0.13003999999999999</v>
          </cell>
          <cell r="BN192">
            <v>0.13003999999999999</v>
          </cell>
          <cell r="BO192">
            <v>0</v>
          </cell>
          <cell r="BP192">
            <v>0</v>
          </cell>
          <cell r="BQ192">
            <v>0</v>
          </cell>
          <cell r="BR192">
            <v>1173.45316</v>
          </cell>
          <cell r="BS192">
            <v>0</v>
          </cell>
          <cell r="BT192">
            <v>1173.2280800000001</v>
          </cell>
          <cell r="BU192">
            <v>0</v>
          </cell>
          <cell r="BV192">
            <v>1173.22801</v>
          </cell>
          <cell r="BW192">
            <v>0</v>
          </cell>
          <cell r="BX192">
            <v>1173.22783</v>
          </cell>
          <cell r="BY192">
            <v>0</v>
          </cell>
        </row>
        <row r="193">
          <cell r="B193" t="str">
            <v>ИТ отходы</v>
          </cell>
          <cell r="C193">
            <v>0</v>
          </cell>
          <cell r="D193">
            <v>0</v>
          </cell>
          <cell r="E193">
            <v>0</v>
          </cell>
          <cell r="F193">
            <v>0.11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1.8000000000000002E-2</v>
          </cell>
          <cell r="N193">
            <v>1.3199999999999998</v>
          </cell>
          <cell r="O193">
            <v>1.337</v>
          </cell>
          <cell r="P193">
            <v>0.28100000000000003</v>
          </cell>
          <cell r="Q193">
            <v>0.59000000000000008</v>
          </cell>
          <cell r="R193">
            <v>1.2E-2</v>
          </cell>
          <cell r="S193">
            <v>0</v>
          </cell>
          <cell r="T193">
            <v>0</v>
          </cell>
          <cell r="U193">
            <v>1.1949999999999998</v>
          </cell>
          <cell r="V193">
            <v>0</v>
          </cell>
          <cell r="W193">
            <v>0</v>
          </cell>
          <cell r="X193">
            <v>1.2269999999999999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0.23500000000000001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0.13100000000000001</v>
          </cell>
          <cell r="AU193">
            <v>0.15</v>
          </cell>
          <cell r="AV193">
            <v>0</v>
          </cell>
          <cell r="AW193">
            <v>0</v>
          </cell>
          <cell r="AX193">
            <v>0.38300000000000001</v>
          </cell>
          <cell r="AY193">
            <v>0.20700000000000002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0.11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</row>
        <row r="194">
          <cell r="B194" t="str">
            <v>Масла, вода и прочие жидкие отходы</v>
          </cell>
          <cell r="C194">
            <v>0</v>
          </cell>
          <cell r="D194">
            <v>0</v>
          </cell>
          <cell r="E194">
            <v>0</v>
          </cell>
          <cell r="F194">
            <v>2.4E-2</v>
          </cell>
          <cell r="G194">
            <v>2804.6410000000001</v>
          </cell>
          <cell r="H194">
            <v>7.0000000000000001E-3</v>
          </cell>
          <cell r="I194">
            <v>2640.989</v>
          </cell>
          <cell r="J194">
            <v>2.5000000000000001E-2</v>
          </cell>
          <cell r="K194">
            <v>2430</v>
          </cell>
          <cell r="L194">
            <v>7.3860000000000001</v>
          </cell>
          <cell r="M194">
            <v>70.768999999999991</v>
          </cell>
          <cell r="N194">
            <v>86.115000000000009</v>
          </cell>
          <cell r="O194">
            <v>191.06200000000001</v>
          </cell>
          <cell r="P194">
            <v>224.68200000000002</v>
          </cell>
          <cell r="Q194">
            <v>240.14500000000001</v>
          </cell>
          <cell r="R194">
            <v>70.461000000000013</v>
          </cell>
          <cell r="S194">
            <v>0</v>
          </cell>
          <cell r="T194">
            <v>0</v>
          </cell>
          <cell r="U194">
            <v>40.008000000000003</v>
          </cell>
          <cell r="V194">
            <v>0</v>
          </cell>
          <cell r="W194">
            <v>0</v>
          </cell>
          <cell r="X194">
            <v>21.837000000000003</v>
          </cell>
          <cell r="Y194">
            <v>0</v>
          </cell>
          <cell r="Z194">
            <v>0</v>
          </cell>
          <cell r="AA194">
            <v>8.5500000000000007</v>
          </cell>
          <cell r="AB194">
            <v>0</v>
          </cell>
          <cell r="AC194">
            <v>0</v>
          </cell>
          <cell r="AD194">
            <v>12.52</v>
          </cell>
          <cell r="AE194">
            <v>0</v>
          </cell>
          <cell r="AF194">
            <v>0</v>
          </cell>
          <cell r="AG194">
            <v>0</v>
          </cell>
          <cell r="AH194">
            <v>0.22800000000000004</v>
          </cell>
          <cell r="AI194">
            <v>0</v>
          </cell>
          <cell r="AJ194">
            <v>0</v>
          </cell>
          <cell r="AK194">
            <v>0</v>
          </cell>
          <cell r="AL194">
            <v>44</v>
          </cell>
          <cell r="AM194">
            <v>2.1310000000000002</v>
          </cell>
          <cell r="AN194">
            <v>0</v>
          </cell>
          <cell r="AO194">
            <v>0</v>
          </cell>
          <cell r="AP194">
            <v>56.708000000000006</v>
          </cell>
          <cell r="AQ194">
            <v>51.298999999999999</v>
          </cell>
          <cell r="AR194">
            <v>0</v>
          </cell>
          <cell r="AS194">
            <v>0</v>
          </cell>
          <cell r="AT194">
            <v>51.84</v>
          </cell>
          <cell r="AU194">
            <v>0</v>
          </cell>
          <cell r="AV194">
            <v>0</v>
          </cell>
          <cell r="AW194">
            <v>0</v>
          </cell>
          <cell r="AX194">
            <v>60.025999999999996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2.1110000000000002</v>
          </cell>
          <cell r="BE194">
            <v>2.1110000000000002</v>
          </cell>
          <cell r="BF194">
            <v>0</v>
          </cell>
          <cell r="BG194">
            <v>112.5</v>
          </cell>
          <cell r="BH194">
            <v>112.5</v>
          </cell>
          <cell r="BI194">
            <v>0</v>
          </cell>
          <cell r="BJ194">
            <v>164.31</v>
          </cell>
          <cell r="BK194">
            <v>164.31</v>
          </cell>
          <cell r="BL194">
            <v>0</v>
          </cell>
          <cell r="BM194">
            <v>162</v>
          </cell>
          <cell r="BN194">
            <v>162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2.4E-2</v>
          </cell>
          <cell r="BV194">
            <v>2805.299</v>
          </cell>
          <cell r="BW194">
            <v>7.0000000000000001E-3</v>
          </cell>
          <cell r="BX194">
            <v>2640.989</v>
          </cell>
          <cell r="BY194">
            <v>2.5000000000000001E-2</v>
          </cell>
        </row>
        <row r="195">
          <cell r="B195" t="str">
            <v>Отходы асбеста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60.078999999999994</v>
          </cell>
          <cell r="N195">
            <v>307.97300000000001</v>
          </cell>
          <cell r="O195">
            <v>260.35000000000002</v>
          </cell>
          <cell r="P195">
            <v>708.40599999999995</v>
          </cell>
          <cell r="Q195">
            <v>218.167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60.176999999999992</v>
          </cell>
          <cell r="AJ195">
            <v>0</v>
          </cell>
          <cell r="AK195">
            <v>0</v>
          </cell>
          <cell r="AL195">
            <v>0</v>
          </cell>
          <cell r="AM195">
            <v>307.97300000000001</v>
          </cell>
          <cell r="AN195">
            <v>0</v>
          </cell>
          <cell r="AO195">
            <v>0</v>
          </cell>
          <cell r="AP195">
            <v>0</v>
          </cell>
          <cell r="AQ195">
            <v>260.35000000000002</v>
          </cell>
          <cell r="AR195">
            <v>0</v>
          </cell>
          <cell r="AS195">
            <v>0</v>
          </cell>
          <cell r="AT195">
            <v>0</v>
          </cell>
          <cell r="AU195">
            <v>708.40599999999984</v>
          </cell>
          <cell r="AV195">
            <v>0</v>
          </cell>
          <cell r="AW195">
            <v>0</v>
          </cell>
          <cell r="AX195">
            <v>0</v>
          </cell>
          <cell r="AY195">
            <v>218.167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</row>
        <row r="196">
          <cell r="B196" t="str">
            <v>Почва и камни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4.2839999999999998</v>
          </cell>
          <cell r="N196">
            <v>13.405999999999999</v>
          </cell>
          <cell r="O196">
            <v>4.6559999999999997</v>
          </cell>
          <cell r="P196">
            <v>7.218</v>
          </cell>
          <cell r="Q196">
            <v>10.497999999999999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3.4839999999999995</v>
          </cell>
          <cell r="AI196">
            <v>0</v>
          </cell>
          <cell r="AJ196">
            <v>0</v>
          </cell>
          <cell r="AK196">
            <v>0</v>
          </cell>
          <cell r="AL196">
            <v>12</v>
          </cell>
          <cell r="AM196">
            <v>1.4060000000000001</v>
          </cell>
          <cell r="AN196">
            <v>0</v>
          </cell>
          <cell r="AO196">
            <v>0</v>
          </cell>
          <cell r="AP196">
            <v>2.35</v>
          </cell>
          <cell r="AQ196">
            <v>2.3059999999999996</v>
          </cell>
          <cell r="AR196">
            <v>0</v>
          </cell>
          <cell r="AS196">
            <v>0</v>
          </cell>
          <cell r="AT196">
            <v>0.8</v>
          </cell>
          <cell r="AU196">
            <v>6.4179999999999993</v>
          </cell>
          <cell r="AV196">
            <v>0</v>
          </cell>
          <cell r="AW196">
            <v>0</v>
          </cell>
          <cell r="AX196">
            <v>3.3</v>
          </cell>
          <cell r="AY196">
            <v>7.1980000000000004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</row>
        <row r="197">
          <cell r="B197" t="str">
            <v>Промышленные отходы</v>
          </cell>
          <cell r="C197">
            <v>0</v>
          </cell>
          <cell r="D197">
            <v>4411.0929999999998</v>
          </cell>
          <cell r="E197">
            <v>0</v>
          </cell>
          <cell r="F197">
            <v>3.1854999999999998</v>
          </cell>
          <cell r="G197">
            <v>0</v>
          </cell>
          <cell r="H197">
            <v>17.767200000000003</v>
          </cell>
          <cell r="I197">
            <v>0</v>
          </cell>
          <cell r="J197">
            <v>8.8991000000000007</v>
          </cell>
          <cell r="K197">
            <v>0</v>
          </cell>
          <cell r="L197">
            <v>1.2819999999999998</v>
          </cell>
          <cell r="M197">
            <v>1186.6280000000002</v>
          </cell>
          <cell r="N197">
            <v>6278.1773999999996</v>
          </cell>
          <cell r="O197">
            <v>2270.952330000001</v>
          </cell>
          <cell r="P197">
            <v>2944.0021999999999</v>
          </cell>
          <cell r="Q197">
            <v>3029.0218999999988</v>
          </cell>
          <cell r="R197">
            <v>1.1799999999999997</v>
          </cell>
          <cell r="S197">
            <v>0</v>
          </cell>
          <cell r="T197">
            <v>0</v>
          </cell>
          <cell r="U197">
            <v>21.868200000000002</v>
          </cell>
          <cell r="V197">
            <v>0</v>
          </cell>
          <cell r="W197">
            <v>0</v>
          </cell>
          <cell r="X197">
            <v>30.732000000000003</v>
          </cell>
          <cell r="Y197">
            <v>0</v>
          </cell>
          <cell r="Z197">
            <v>0</v>
          </cell>
          <cell r="AA197">
            <v>60.111000000000004</v>
          </cell>
          <cell r="AB197">
            <v>0</v>
          </cell>
          <cell r="AC197">
            <v>0</v>
          </cell>
          <cell r="AD197">
            <v>22.626999999999999</v>
          </cell>
          <cell r="AE197">
            <v>0</v>
          </cell>
          <cell r="AF197">
            <v>0</v>
          </cell>
          <cell r="AG197">
            <v>0</v>
          </cell>
          <cell r="AH197">
            <v>11.100999999999999</v>
          </cell>
          <cell r="AI197">
            <v>1024.7160000000001</v>
          </cell>
          <cell r="AJ197">
            <v>0</v>
          </cell>
          <cell r="AK197">
            <v>0</v>
          </cell>
          <cell r="AL197">
            <v>16.945519999999998</v>
          </cell>
          <cell r="AM197">
            <v>1831.4560000000001</v>
          </cell>
          <cell r="AN197">
            <v>0</v>
          </cell>
          <cell r="AO197">
            <v>0</v>
          </cell>
          <cell r="AP197">
            <v>16.177729999999997</v>
          </cell>
          <cell r="AQ197">
            <v>2234.5750000000003</v>
          </cell>
          <cell r="AR197">
            <v>0</v>
          </cell>
          <cell r="AS197">
            <v>0</v>
          </cell>
          <cell r="AT197">
            <v>17.708999999999996</v>
          </cell>
          <cell r="AU197">
            <v>2857.4939999999997</v>
          </cell>
          <cell r="AV197">
            <v>0</v>
          </cell>
          <cell r="AW197">
            <v>0</v>
          </cell>
          <cell r="AX197">
            <v>17.748800000000003</v>
          </cell>
          <cell r="AY197">
            <v>2978.4010000000003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94.313999999999993</v>
          </cell>
          <cell r="BN197">
            <v>94.313999999999993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4411.0929999999998</v>
          </cell>
          <cell r="BT197">
            <v>0</v>
          </cell>
          <cell r="BU197">
            <v>3.1857999999999995</v>
          </cell>
          <cell r="BV197">
            <v>0</v>
          </cell>
          <cell r="BW197">
            <v>17.587399999999999</v>
          </cell>
          <cell r="BX197">
            <v>0</v>
          </cell>
          <cell r="BY197">
            <v>8.8991000000000007</v>
          </cell>
        </row>
        <row r="198">
          <cell r="B198" t="str">
            <v>Прочие отходы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21994.877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0.128</v>
          </cell>
          <cell r="M198">
            <v>1.4999999999999999E-2</v>
          </cell>
          <cell r="N198">
            <v>31.77</v>
          </cell>
          <cell r="O198">
            <v>1149.1360000000002</v>
          </cell>
          <cell r="P198">
            <v>193.15600000000001</v>
          </cell>
          <cell r="Q198">
            <v>293.75900000000001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31.77</v>
          </cell>
          <cell r="AM198">
            <v>0</v>
          </cell>
          <cell r="AN198">
            <v>0</v>
          </cell>
          <cell r="AO198">
            <v>0</v>
          </cell>
          <cell r="AP198">
            <v>1.68</v>
          </cell>
          <cell r="AQ198">
            <v>0</v>
          </cell>
          <cell r="AR198">
            <v>0</v>
          </cell>
          <cell r="AS198">
            <v>0</v>
          </cell>
          <cell r="AT198">
            <v>193.15600000000001</v>
          </cell>
          <cell r="AU198">
            <v>0</v>
          </cell>
          <cell r="AV198">
            <v>0</v>
          </cell>
          <cell r="AW198">
            <v>0</v>
          </cell>
          <cell r="AX198">
            <v>293.887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1147.4560000000001</v>
          </cell>
          <cell r="BH198">
            <v>1147.4560000000001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</row>
        <row r="199">
          <cell r="B199" t="str">
            <v>Упаковка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1.7990000000000002</v>
          </cell>
          <cell r="N199">
            <v>1.919</v>
          </cell>
          <cell r="O199">
            <v>10.041</v>
          </cell>
          <cell r="P199">
            <v>10.108000000000001</v>
          </cell>
          <cell r="Q199">
            <v>5.0960000000000001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9.9000000000000005E-2</v>
          </cell>
          <cell r="AI199">
            <v>1.7000000000000002</v>
          </cell>
          <cell r="AJ199">
            <v>0</v>
          </cell>
          <cell r="AK199">
            <v>0</v>
          </cell>
          <cell r="AL199">
            <v>1.25</v>
          </cell>
          <cell r="AM199">
            <v>0.66900000000000004</v>
          </cell>
          <cell r="AN199">
            <v>0</v>
          </cell>
          <cell r="AO199">
            <v>0</v>
          </cell>
          <cell r="AP199">
            <v>0.66</v>
          </cell>
          <cell r="AQ199">
            <v>9.3810000000000002</v>
          </cell>
          <cell r="AR199">
            <v>0</v>
          </cell>
          <cell r="AS199">
            <v>0</v>
          </cell>
          <cell r="AT199">
            <v>0</v>
          </cell>
          <cell r="AU199">
            <v>10.108000000000001</v>
          </cell>
          <cell r="AV199">
            <v>0</v>
          </cell>
          <cell r="AW199">
            <v>0</v>
          </cell>
          <cell r="AX199">
            <v>1.2</v>
          </cell>
          <cell r="AY199">
            <v>3.8959999999999999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</row>
        <row r="200">
          <cell r="B200" t="str">
            <v>Химикаты</v>
          </cell>
          <cell r="C200">
            <v>0</v>
          </cell>
          <cell r="D200">
            <v>2E-3</v>
          </cell>
          <cell r="E200">
            <v>0</v>
          </cell>
          <cell r="F200">
            <v>1.4E-2</v>
          </cell>
          <cell r="G200">
            <v>0</v>
          </cell>
          <cell r="H200">
            <v>8.0000000000000002E-3</v>
          </cell>
          <cell r="I200">
            <v>0</v>
          </cell>
          <cell r="J200">
            <v>5.0000000000000001E-3</v>
          </cell>
          <cell r="K200">
            <v>0</v>
          </cell>
          <cell r="L200">
            <v>2.1000000000000001E-2</v>
          </cell>
          <cell r="M200">
            <v>1.2E-2</v>
          </cell>
          <cell r="N200">
            <v>2.8000000000000001E-2</v>
          </cell>
          <cell r="O200">
            <v>2.6999999999999996E-2</v>
          </cell>
          <cell r="P200">
            <v>5.1999999999999998E-2</v>
          </cell>
          <cell r="Q200">
            <v>6.0000000000000005E-2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0.04</v>
          </cell>
          <cell r="AM200">
            <v>0</v>
          </cell>
          <cell r="AN200">
            <v>0</v>
          </cell>
          <cell r="AO200">
            <v>0</v>
          </cell>
          <cell r="AP200">
            <v>2.1000000000000001E-2</v>
          </cell>
          <cell r="AQ200">
            <v>0</v>
          </cell>
          <cell r="AR200">
            <v>0</v>
          </cell>
          <cell r="AS200">
            <v>0</v>
          </cell>
          <cell r="AT200">
            <v>4.9000000000000002E-2</v>
          </cell>
          <cell r="AU200">
            <v>0</v>
          </cell>
          <cell r="AV200">
            <v>0</v>
          </cell>
          <cell r="AW200">
            <v>0</v>
          </cell>
          <cell r="AX200">
            <v>7.5999999999999998E-2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2E-3</v>
          </cell>
          <cell r="BT200">
            <v>0</v>
          </cell>
          <cell r="BU200">
            <v>1.4E-2</v>
          </cell>
          <cell r="BV200">
            <v>0</v>
          </cell>
          <cell r="BW200">
            <v>8.0000000000000002E-3</v>
          </cell>
          <cell r="BX200">
            <v>0</v>
          </cell>
          <cell r="BY200">
            <v>5.0000000000000001E-3</v>
          </cell>
        </row>
        <row r="201">
          <cell r="B201" t="str">
            <v>Шламы</v>
          </cell>
          <cell r="C201">
            <v>109.74040000000001</v>
          </cell>
          <cell r="D201">
            <v>0</v>
          </cell>
          <cell r="E201">
            <v>104.861</v>
          </cell>
          <cell r="F201">
            <v>0</v>
          </cell>
          <cell r="G201">
            <v>108.414</v>
          </cell>
          <cell r="H201">
            <v>0</v>
          </cell>
          <cell r="I201">
            <v>98.591000000000008</v>
          </cell>
          <cell r="J201">
            <v>0</v>
          </cell>
          <cell r="K201">
            <v>95.84</v>
          </cell>
          <cell r="L201">
            <v>0</v>
          </cell>
          <cell r="M201">
            <v>134.40940000000001</v>
          </cell>
          <cell r="N201">
            <v>28.366999999999997</v>
          </cell>
          <cell r="O201">
            <v>190.43599999999998</v>
          </cell>
          <cell r="P201">
            <v>1551.7329999999999</v>
          </cell>
          <cell r="Q201">
            <v>196.50099999999998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15.8</v>
          </cell>
          <cell r="AE201">
            <v>0</v>
          </cell>
          <cell r="AF201">
            <v>0</v>
          </cell>
          <cell r="AG201">
            <v>0</v>
          </cell>
          <cell r="AH201">
            <v>134.04999999999998</v>
          </cell>
          <cell r="AI201">
            <v>6</v>
          </cell>
          <cell r="AJ201">
            <v>0</v>
          </cell>
          <cell r="AK201">
            <v>0</v>
          </cell>
          <cell r="AL201">
            <v>21.788</v>
          </cell>
          <cell r="AM201">
            <v>1.7</v>
          </cell>
          <cell r="AN201">
            <v>0</v>
          </cell>
          <cell r="AO201">
            <v>0</v>
          </cell>
          <cell r="AP201">
            <v>193.989</v>
          </cell>
          <cell r="AQ201">
            <v>0</v>
          </cell>
          <cell r="AR201">
            <v>0</v>
          </cell>
          <cell r="AS201">
            <v>0</v>
          </cell>
          <cell r="AT201">
            <v>1529.9099999999999</v>
          </cell>
          <cell r="AU201">
            <v>12</v>
          </cell>
          <cell r="AV201">
            <v>0</v>
          </cell>
          <cell r="AW201">
            <v>0</v>
          </cell>
          <cell r="AX201">
            <v>177.95</v>
          </cell>
          <cell r="AY201">
            <v>0</v>
          </cell>
          <cell r="AZ201">
            <v>0</v>
          </cell>
          <cell r="BA201">
            <v>0.34839999999999993</v>
          </cell>
          <cell r="BB201">
            <v>0.34839999999999993</v>
          </cell>
          <cell r="BC201">
            <v>0</v>
          </cell>
          <cell r="BD201">
            <v>4.9870000000000001</v>
          </cell>
          <cell r="BE201">
            <v>4.9870000000000001</v>
          </cell>
          <cell r="BF201">
            <v>0</v>
          </cell>
          <cell r="BG201">
            <v>5.4139999999999997</v>
          </cell>
          <cell r="BH201">
            <v>5.4139999999999997</v>
          </cell>
          <cell r="BI201">
            <v>0</v>
          </cell>
          <cell r="BJ201">
            <v>9.8230000000000004</v>
          </cell>
          <cell r="BK201">
            <v>9.8230000000000004</v>
          </cell>
          <cell r="BL201">
            <v>0</v>
          </cell>
          <cell r="BM201">
            <v>2.7510000000000003</v>
          </cell>
          <cell r="BN201">
            <v>2.7510000000000003</v>
          </cell>
          <cell r="BO201">
            <v>0</v>
          </cell>
          <cell r="BP201">
            <v>0</v>
          </cell>
          <cell r="BQ201">
            <v>0</v>
          </cell>
          <cell r="BR201">
            <v>109.74</v>
          </cell>
          <cell r="BS201">
            <v>0</v>
          </cell>
          <cell r="BT201">
            <v>104.861</v>
          </cell>
          <cell r="BU201">
            <v>0</v>
          </cell>
          <cell r="BV201">
            <v>108.414</v>
          </cell>
          <cell r="BW201">
            <v>0</v>
          </cell>
          <cell r="BX201">
            <v>98.591000000000008</v>
          </cell>
          <cell r="BY201">
            <v>0</v>
          </cell>
        </row>
        <row r="202">
          <cell r="B202" t="str">
            <v>Всего</v>
          </cell>
          <cell r="C202">
            <v>1283.1935599999999</v>
          </cell>
          <cell r="D202">
            <v>4411.0950000000003</v>
          </cell>
          <cell r="E202">
            <v>1278.0890800000002</v>
          </cell>
          <cell r="F202">
            <v>3.3334999999999995</v>
          </cell>
          <cell r="G202">
            <v>26081.160010000003</v>
          </cell>
          <cell r="H202">
            <v>17.782200000000003</v>
          </cell>
          <cell r="I202">
            <v>3912.8078300000002</v>
          </cell>
          <cell r="J202">
            <v>8.9291000000000018</v>
          </cell>
          <cell r="K202">
            <v>3698.9382500000002</v>
          </cell>
          <cell r="L202">
            <v>8.8170000000000002</v>
          </cell>
          <cell r="M202">
            <v>1611.3234000000002</v>
          </cell>
          <cell r="N202">
            <v>7067.6574799999999</v>
          </cell>
          <cell r="O202">
            <v>4539.6464000000014</v>
          </cell>
          <cell r="P202">
            <v>6017.19038</v>
          </cell>
          <cell r="Q202">
            <v>4511.4129399999993</v>
          </cell>
          <cell r="R202">
            <v>71.65300000000002</v>
          </cell>
          <cell r="S202">
            <v>0</v>
          </cell>
          <cell r="T202">
            <v>0</v>
          </cell>
          <cell r="U202">
            <v>63.071200000000005</v>
          </cell>
          <cell r="V202">
            <v>0</v>
          </cell>
          <cell r="W202">
            <v>0</v>
          </cell>
          <cell r="X202">
            <v>53.796000000000006</v>
          </cell>
          <cell r="Y202">
            <v>0</v>
          </cell>
          <cell r="Z202">
            <v>0</v>
          </cell>
          <cell r="AA202">
            <v>68.661000000000001</v>
          </cell>
          <cell r="AB202">
            <v>0</v>
          </cell>
          <cell r="AC202">
            <v>0</v>
          </cell>
          <cell r="AD202">
            <v>50.947000000000003</v>
          </cell>
          <cell r="AE202">
            <v>0</v>
          </cell>
          <cell r="AF202">
            <v>0</v>
          </cell>
          <cell r="AG202">
            <v>0</v>
          </cell>
          <cell r="AH202">
            <v>148.96199999999999</v>
          </cell>
          <cell r="AI202">
            <v>1378.548</v>
          </cell>
          <cell r="AJ202">
            <v>0</v>
          </cell>
          <cell r="AK202">
            <v>0</v>
          </cell>
          <cell r="AL202">
            <v>128.02852000000001</v>
          </cell>
          <cell r="AM202">
            <v>2463.692</v>
          </cell>
          <cell r="AN202">
            <v>0</v>
          </cell>
          <cell r="AO202">
            <v>0</v>
          </cell>
          <cell r="AP202">
            <v>271.58573000000001</v>
          </cell>
          <cell r="AQ202">
            <v>3019.56</v>
          </cell>
          <cell r="AR202">
            <v>0</v>
          </cell>
          <cell r="AS202">
            <v>0</v>
          </cell>
          <cell r="AT202">
            <v>1793.5949999999998</v>
          </cell>
          <cell r="AU202">
            <v>3972.1279999999997</v>
          </cell>
          <cell r="AV202">
            <v>0</v>
          </cell>
          <cell r="AW202">
            <v>0</v>
          </cell>
          <cell r="AX202">
            <v>554.57079999999996</v>
          </cell>
          <cell r="AY202">
            <v>3725.3140000000003</v>
          </cell>
          <cell r="AZ202">
            <v>0</v>
          </cell>
          <cell r="BA202">
            <v>0.34839999999999993</v>
          </cell>
          <cell r="BB202">
            <v>0.34839999999999993</v>
          </cell>
          <cell r="BC202">
            <v>0</v>
          </cell>
          <cell r="BD202">
            <v>7.3230800000000009</v>
          </cell>
          <cell r="BE202">
            <v>7.3230800000000009</v>
          </cell>
          <cell r="BF202">
            <v>0</v>
          </cell>
          <cell r="BG202">
            <v>1265.3700700000002</v>
          </cell>
          <cell r="BH202">
            <v>1265.3700700000002</v>
          </cell>
          <cell r="BI202">
            <v>0</v>
          </cell>
          <cell r="BJ202">
            <v>174.13311000000002</v>
          </cell>
          <cell r="BK202">
            <v>174.13311000000002</v>
          </cell>
          <cell r="BL202">
            <v>0</v>
          </cell>
          <cell r="BM202">
            <v>259.19503999999995</v>
          </cell>
          <cell r="BN202">
            <v>259.19503999999995</v>
          </cell>
          <cell r="BO202">
            <v>0</v>
          </cell>
          <cell r="BP202">
            <v>0</v>
          </cell>
          <cell r="BQ202">
            <v>0</v>
          </cell>
          <cell r="BR202">
            <v>1283.19316</v>
          </cell>
          <cell r="BS202">
            <v>4411.0950000000003</v>
          </cell>
          <cell r="BT202">
            <v>1278.0890800000002</v>
          </cell>
          <cell r="BU202">
            <v>3.3337999999999992</v>
          </cell>
          <cell r="BV202">
            <v>4086.94101</v>
          </cell>
          <cell r="BW202">
            <v>17.602399999999999</v>
          </cell>
          <cell r="BX202">
            <v>3912.8078300000002</v>
          </cell>
          <cell r="BY202">
            <v>8.9291000000000018</v>
          </cell>
        </row>
        <row r="203">
          <cell r="A203" t="str">
            <v>Неопасные отходы</v>
          </cell>
          <cell r="B203" t="str">
            <v>Бытовые и аналогичные им отходы (отходы офисов, столовых и т.д.)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0.05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311.58600000000001</v>
          </cell>
          <cell r="N203">
            <v>442.99700000000001</v>
          </cell>
          <cell r="O203">
            <v>236.15100000000004</v>
          </cell>
          <cell r="P203">
            <v>186.05689999999998</v>
          </cell>
          <cell r="Q203">
            <v>324.59099999999995</v>
          </cell>
          <cell r="R203">
            <v>2.84</v>
          </cell>
          <cell r="S203">
            <v>0</v>
          </cell>
          <cell r="T203">
            <v>0</v>
          </cell>
          <cell r="U203">
            <v>3.05</v>
          </cell>
          <cell r="V203">
            <v>0</v>
          </cell>
          <cell r="W203">
            <v>0</v>
          </cell>
          <cell r="X203">
            <v>13.025</v>
          </cell>
          <cell r="Y203">
            <v>0</v>
          </cell>
          <cell r="Z203">
            <v>0</v>
          </cell>
          <cell r="AA203">
            <v>13.030000000000001</v>
          </cell>
          <cell r="AB203">
            <v>0</v>
          </cell>
          <cell r="AC203">
            <v>0</v>
          </cell>
          <cell r="AD203">
            <v>9.7360000000000007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308.71100000000001</v>
          </cell>
          <cell r="AJ203">
            <v>0</v>
          </cell>
          <cell r="AK203">
            <v>0</v>
          </cell>
          <cell r="AL203">
            <v>0</v>
          </cell>
          <cell r="AM203">
            <v>439.94700000000006</v>
          </cell>
          <cell r="AN203">
            <v>0</v>
          </cell>
          <cell r="AO203">
            <v>0</v>
          </cell>
          <cell r="AP203">
            <v>0</v>
          </cell>
          <cell r="AQ203">
            <v>223.17600000000004</v>
          </cell>
          <cell r="AR203">
            <v>0</v>
          </cell>
          <cell r="AS203">
            <v>0</v>
          </cell>
          <cell r="AT203">
            <v>0</v>
          </cell>
          <cell r="AU203">
            <v>172.97689999999997</v>
          </cell>
          <cell r="AV203">
            <v>0</v>
          </cell>
          <cell r="AW203">
            <v>0</v>
          </cell>
          <cell r="AX203">
            <v>0</v>
          </cell>
          <cell r="AY203">
            <v>314.85499999999996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0.05</v>
          </cell>
          <cell r="BX203">
            <v>0</v>
          </cell>
          <cell r="BY203">
            <v>0</v>
          </cell>
        </row>
        <row r="204">
          <cell r="B204" t="str">
            <v>Золы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160639884.08000001</v>
          </cell>
          <cell r="H204">
            <v>0</v>
          </cell>
          <cell r="I204">
            <v>156015882.34</v>
          </cell>
          <cell r="J204">
            <v>0</v>
          </cell>
          <cell r="K204">
            <v>151778854.06</v>
          </cell>
          <cell r="L204">
            <v>0</v>
          </cell>
          <cell r="M204">
            <v>0</v>
          </cell>
          <cell r="N204">
            <v>0</v>
          </cell>
          <cell r="O204">
            <v>3016428.3000000003</v>
          </cell>
          <cell r="P204">
            <v>4624001.74</v>
          </cell>
          <cell r="Q204">
            <v>4478820.6770000001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2763.6000000000004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241792.40000000002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3013664.7</v>
          </cell>
          <cell r="BH204">
            <v>3013664.7</v>
          </cell>
          <cell r="BI204">
            <v>0</v>
          </cell>
          <cell r="BJ204">
            <v>4624001.74</v>
          </cell>
          <cell r="BK204">
            <v>4624001.74</v>
          </cell>
          <cell r="BL204">
            <v>0</v>
          </cell>
          <cell r="BM204">
            <v>4237028.2769999998</v>
          </cell>
          <cell r="BN204">
            <v>4237028.2769999998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160639884.08000001</v>
          </cell>
          <cell r="BW204">
            <v>0</v>
          </cell>
          <cell r="BX204">
            <v>156015882.34</v>
          </cell>
          <cell r="BY204">
            <v>0</v>
          </cell>
        </row>
        <row r="205">
          <cell r="B205" t="str">
            <v>ИТ отходы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</row>
        <row r="206">
          <cell r="B206" t="str">
            <v>Почва и камни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3.5</v>
          </cell>
          <cell r="N206">
            <v>105.98</v>
          </cell>
          <cell r="O206">
            <v>13.25</v>
          </cell>
          <cell r="P206">
            <v>30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3.5</v>
          </cell>
          <cell r="AJ206">
            <v>0</v>
          </cell>
          <cell r="AK206">
            <v>0</v>
          </cell>
          <cell r="AL206">
            <v>0</v>
          </cell>
          <cell r="AM206">
            <v>105.98</v>
          </cell>
          <cell r="AN206">
            <v>0</v>
          </cell>
          <cell r="AO206">
            <v>0</v>
          </cell>
          <cell r="AP206">
            <v>0</v>
          </cell>
          <cell r="AQ206">
            <v>13.25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</row>
        <row r="207">
          <cell r="B207" t="str">
            <v>Промышленные отходы</v>
          </cell>
          <cell r="C207">
            <v>0</v>
          </cell>
          <cell r="D207">
            <v>195.739</v>
          </cell>
          <cell r="E207">
            <v>0</v>
          </cell>
          <cell r="F207">
            <v>263.53399999999999</v>
          </cell>
          <cell r="G207">
            <v>0</v>
          </cell>
          <cell r="H207">
            <v>255.32499999999999</v>
          </cell>
          <cell r="I207">
            <v>0</v>
          </cell>
          <cell r="J207">
            <v>280.58699999999999</v>
          </cell>
          <cell r="K207">
            <v>0</v>
          </cell>
          <cell r="L207">
            <v>1241.1659999999999</v>
          </cell>
          <cell r="M207">
            <v>8016.4139999999998</v>
          </cell>
          <cell r="N207">
            <v>9462.1320000000014</v>
          </cell>
          <cell r="O207">
            <v>8022.1699999999992</v>
          </cell>
          <cell r="P207">
            <v>9779.7919999999976</v>
          </cell>
          <cell r="Q207">
            <v>9070.103000000001</v>
          </cell>
          <cell r="R207">
            <v>7334.1209999999992</v>
          </cell>
          <cell r="S207">
            <v>0</v>
          </cell>
          <cell r="T207">
            <v>0</v>
          </cell>
          <cell r="U207">
            <v>7824.4459999999999</v>
          </cell>
          <cell r="V207">
            <v>0</v>
          </cell>
          <cell r="W207">
            <v>0</v>
          </cell>
          <cell r="X207">
            <v>5966.9620000000004</v>
          </cell>
          <cell r="Y207">
            <v>0</v>
          </cell>
          <cell r="Z207">
            <v>0</v>
          </cell>
          <cell r="AA207">
            <v>8340.7369999999992</v>
          </cell>
          <cell r="AB207">
            <v>0</v>
          </cell>
          <cell r="AC207">
            <v>0</v>
          </cell>
          <cell r="AD207">
            <v>8274.125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583.19200000000001</v>
          </cell>
          <cell r="AJ207">
            <v>0</v>
          </cell>
          <cell r="AK207">
            <v>0</v>
          </cell>
          <cell r="AL207">
            <v>0</v>
          </cell>
          <cell r="AM207">
            <v>1704.1410000000001</v>
          </cell>
          <cell r="AN207">
            <v>0</v>
          </cell>
          <cell r="AO207">
            <v>0</v>
          </cell>
          <cell r="AP207">
            <v>0</v>
          </cell>
          <cell r="AQ207">
            <v>2026.3340000000001</v>
          </cell>
          <cell r="AR207">
            <v>0</v>
          </cell>
          <cell r="AS207">
            <v>0</v>
          </cell>
          <cell r="AT207">
            <v>0</v>
          </cell>
          <cell r="AU207">
            <v>1454.91</v>
          </cell>
          <cell r="AV207">
            <v>0</v>
          </cell>
          <cell r="AW207">
            <v>0</v>
          </cell>
          <cell r="AX207">
            <v>0</v>
          </cell>
          <cell r="AY207">
            <v>1765.4530000000002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197.07899999999998</v>
          </cell>
          <cell r="BT207">
            <v>0</v>
          </cell>
          <cell r="BU207">
            <v>263.52199999999999</v>
          </cell>
          <cell r="BV207">
            <v>0</v>
          </cell>
          <cell r="BW207">
            <v>255.32499999999999</v>
          </cell>
          <cell r="BX207">
            <v>0</v>
          </cell>
          <cell r="BY207">
            <v>280.62</v>
          </cell>
        </row>
        <row r="208">
          <cell r="B208" t="str">
            <v>Прочие отходы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25.817</v>
          </cell>
          <cell r="N208">
            <v>48.819999999999993</v>
          </cell>
          <cell r="O208">
            <v>79.671999999999997</v>
          </cell>
          <cell r="P208">
            <v>79.403000000000006</v>
          </cell>
          <cell r="Q208">
            <v>83.709000000000003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12.8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25.817</v>
          </cell>
          <cell r="AJ208">
            <v>0</v>
          </cell>
          <cell r="AK208">
            <v>0</v>
          </cell>
          <cell r="AL208">
            <v>0.1</v>
          </cell>
          <cell r="AM208">
            <v>48.72</v>
          </cell>
          <cell r="AN208">
            <v>0</v>
          </cell>
          <cell r="AO208">
            <v>0</v>
          </cell>
          <cell r="AP208">
            <v>0</v>
          </cell>
          <cell r="AQ208">
            <v>66.872</v>
          </cell>
          <cell r="AR208">
            <v>0</v>
          </cell>
          <cell r="AS208">
            <v>0</v>
          </cell>
          <cell r="AT208">
            <v>0</v>
          </cell>
          <cell r="AU208">
            <v>79.403000000000006</v>
          </cell>
          <cell r="AV208">
            <v>0</v>
          </cell>
          <cell r="AW208">
            <v>0</v>
          </cell>
          <cell r="AX208">
            <v>0</v>
          </cell>
          <cell r="AY208">
            <v>83.708999999999989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</row>
        <row r="209">
          <cell r="B209" t="str">
            <v>Упаковка</v>
          </cell>
          <cell r="C209">
            <v>0</v>
          </cell>
          <cell r="D209">
            <v>0</v>
          </cell>
          <cell r="E209">
            <v>0</v>
          </cell>
          <cell r="F209">
            <v>6.0000000000000001E-3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15.018000000000001</v>
          </cell>
          <cell r="N209">
            <v>21.927999999999997</v>
          </cell>
          <cell r="O209">
            <v>24.033999999999999</v>
          </cell>
          <cell r="P209">
            <v>23.959000000000003</v>
          </cell>
          <cell r="Q209">
            <v>29.897999999999996</v>
          </cell>
          <cell r="R209">
            <v>3.5820000000000003</v>
          </cell>
          <cell r="S209">
            <v>0</v>
          </cell>
          <cell r="T209">
            <v>0</v>
          </cell>
          <cell r="U209">
            <v>8.44</v>
          </cell>
          <cell r="V209">
            <v>0</v>
          </cell>
          <cell r="W209">
            <v>0</v>
          </cell>
          <cell r="X209">
            <v>8.8309999999999995</v>
          </cell>
          <cell r="Y209">
            <v>0</v>
          </cell>
          <cell r="Z209">
            <v>0</v>
          </cell>
          <cell r="AA209">
            <v>3.9</v>
          </cell>
          <cell r="AB209">
            <v>0</v>
          </cell>
          <cell r="AC209">
            <v>0</v>
          </cell>
          <cell r="AD209">
            <v>4.9420000000000011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11.43</v>
          </cell>
          <cell r="AJ209">
            <v>0</v>
          </cell>
          <cell r="AK209">
            <v>0</v>
          </cell>
          <cell r="AL209">
            <v>0.112</v>
          </cell>
          <cell r="AM209">
            <v>13.382</v>
          </cell>
          <cell r="AN209">
            <v>0</v>
          </cell>
          <cell r="AO209">
            <v>0</v>
          </cell>
          <cell r="AP209">
            <v>4.9000000000000002E-2</v>
          </cell>
          <cell r="AQ209">
            <v>15.148</v>
          </cell>
          <cell r="AR209">
            <v>0</v>
          </cell>
          <cell r="AS209">
            <v>0</v>
          </cell>
          <cell r="AT209">
            <v>0</v>
          </cell>
          <cell r="AU209">
            <v>20.058999999999997</v>
          </cell>
          <cell r="AV209">
            <v>0</v>
          </cell>
          <cell r="AW209">
            <v>0</v>
          </cell>
          <cell r="AX209">
            <v>0</v>
          </cell>
          <cell r="AY209">
            <v>24.955999999999996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6.0000000000000001E-3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</row>
        <row r="210">
          <cell r="B210" t="str">
            <v>Химикаты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738.61300000000006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69.819999999999993</v>
          </cell>
          <cell r="O210">
            <v>125.06600000000002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69.819999999999993</v>
          </cell>
          <cell r="AN210">
            <v>0</v>
          </cell>
          <cell r="AO210">
            <v>0</v>
          </cell>
          <cell r="AP210">
            <v>0</v>
          </cell>
          <cell r="AQ210">
            <v>102.56600000000002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22.5</v>
          </cell>
          <cell r="BH210">
            <v>22.5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</row>
        <row r="211">
          <cell r="B211" t="str">
            <v>Шламы</v>
          </cell>
          <cell r="C211">
            <v>7682.18</v>
          </cell>
          <cell r="D211">
            <v>0</v>
          </cell>
          <cell r="E211">
            <v>6865.9490000000005</v>
          </cell>
          <cell r="F211">
            <v>0</v>
          </cell>
          <cell r="G211">
            <v>17836.548000000003</v>
          </cell>
          <cell r="H211">
            <v>0</v>
          </cell>
          <cell r="I211">
            <v>4962.9679999999998</v>
          </cell>
          <cell r="J211">
            <v>0</v>
          </cell>
          <cell r="K211">
            <v>4293.33</v>
          </cell>
          <cell r="L211">
            <v>0</v>
          </cell>
          <cell r="M211">
            <v>471.15</v>
          </cell>
          <cell r="N211">
            <v>816.21</v>
          </cell>
          <cell r="O211">
            <v>4646.8869999999997</v>
          </cell>
          <cell r="P211">
            <v>1011.9359999999999</v>
          </cell>
          <cell r="Q211">
            <v>85.715000000000003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3137.3980000000001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458.74999999999994</v>
          </cell>
          <cell r="BB211">
            <v>458.74999999999994</v>
          </cell>
          <cell r="BC211">
            <v>0</v>
          </cell>
          <cell r="BD211">
            <v>816.21</v>
          </cell>
          <cell r="BE211">
            <v>816.21</v>
          </cell>
          <cell r="BF211">
            <v>0</v>
          </cell>
          <cell r="BG211">
            <v>1509.489</v>
          </cell>
          <cell r="BH211">
            <v>1509.489</v>
          </cell>
          <cell r="BI211">
            <v>0</v>
          </cell>
          <cell r="BJ211">
            <v>1011.9359999999999</v>
          </cell>
          <cell r="BK211">
            <v>1011.9359999999999</v>
          </cell>
          <cell r="BL211">
            <v>0</v>
          </cell>
          <cell r="BM211">
            <v>107.798</v>
          </cell>
          <cell r="BN211">
            <v>107.798</v>
          </cell>
          <cell r="BO211">
            <v>0</v>
          </cell>
          <cell r="BP211">
            <v>0</v>
          </cell>
          <cell r="BQ211">
            <v>0</v>
          </cell>
          <cell r="BR211">
            <v>7682.1590000000006</v>
          </cell>
          <cell r="BS211">
            <v>0</v>
          </cell>
          <cell r="BT211">
            <v>6865.9490000000005</v>
          </cell>
          <cell r="BU211">
            <v>0</v>
          </cell>
          <cell r="BV211">
            <v>5974.9040000000005</v>
          </cell>
          <cell r="BW211">
            <v>0</v>
          </cell>
          <cell r="BX211">
            <v>4962.9679999999998</v>
          </cell>
          <cell r="BY211">
            <v>0</v>
          </cell>
        </row>
        <row r="212">
          <cell r="B212" t="str">
            <v>Всего</v>
          </cell>
          <cell r="C212">
            <v>7682.18</v>
          </cell>
          <cell r="D212">
            <v>195.739</v>
          </cell>
          <cell r="E212">
            <v>6865.9490000000005</v>
          </cell>
          <cell r="F212">
            <v>263.53999999999996</v>
          </cell>
          <cell r="G212">
            <v>160658459.24100003</v>
          </cell>
          <cell r="H212">
            <v>255.375</v>
          </cell>
          <cell r="I212">
            <v>156020845.308</v>
          </cell>
          <cell r="J212">
            <v>280.58699999999999</v>
          </cell>
          <cell r="K212">
            <v>151783147.39000002</v>
          </cell>
          <cell r="L212">
            <v>1241.1659999999999</v>
          </cell>
          <cell r="M212">
            <v>8843.4849999999988</v>
          </cell>
          <cell r="N212">
            <v>10967.887000000002</v>
          </cell>
          <cell r="O212">
            <v>3029575.5300000003</v>
          </cell>
          <cell r="P212">
            <v>4635112.8869000003</v>
          </cell>
          <cell r="Q212">
            <v>4488414.693</v>
          </cell>
          <cell r="R212">
            <v>7340.5429999999997</v>
          </cell>
          <cell r="S212">
            <v>0</v>
          </cell>
          <cell r="T212">
            <v>0</v>
          </cell>
          <cell r="U212">
            <v>7835.9359999999997</v>
          </cell>
          <cell r="V212">
            <v>0</v>
          </cell>
          <cell r="W212">
            <v>0</v>
          </cell>
          <cell r="X212">
            <v>8765.2180000000008</v>
          </cell>
          <cell r="Y212">
            <v>0</v>
          </cell>
          <cell r="Z212">
            <v>0</v>
          </cell>
          <cell r="AA212">
            <v>8357.6669999999995</v>
          </cell>
          <cell r="AB212">
            <v>0</v>
          </cell>
          <cell r="AC212">
            <v>0</v>
          </cell>
          <cell r="AD212">
            <v>250081.20300000004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932.65</v>
          </cell>
          <cell r="AJ212">
            <v>0</v>
          </cell>
          <cell r="AK212">
            <v>0</v>
          </cell>
          <cell r="AL212">
            <v>0.21200000000000002</v>
          </cell>
          <cell r="AM212">
            <v>2381.9900000000002</v>
          </cell>
          <cell r="AN212">
            <v>0</v>
          </cell>
          <cell r="AO212">
            <v>0</v>
          </cell>
          <cell r="AP212">
            <v>4.9000000000000002E-2</v>
          </cell>
          <cell r="AQ212">
            <v>5584.7440000000006</v>
          </cell>
          <cell r="AR212">
            <v>0</v>
          </cell>
          <cell r="AS212">
            <v>0</v>
          </cell>
          <cell r="AT212">
            <v>0</v>
          </cell>
          <cell r="AU212">
            <v>1727.3489</v>
          </cell>
          <cell r="AV212">
            <v>0</v>
          </cell>
          <cell r="AW212">
            <v>0</v>
          </cell>
          <cell r="AX212">
            <v>0</v>
          </cell>
          <cell r="AY212">
            <v>2188.973</v>
          </cell>
          <cell r="AZ212">
            <v>0</v>
          </cell>
          <cell r="BA212">
            <v>458.74999999999994</v>
          </cell>
          <cell r="BB212">
            <v>458.74999999999994</v>
          </cell>
          <cell r="BC212">
            <v>0</v>
          </cell>
          <cell r="BD212">
            <v>816.21</v>
          </cell>
          <cell r="BE212">
            <v>816.21</v>
          </cell>
          <cell r="BF212">
            <v>0</v>
          </cell>
          <cell r="BG212">
            <v>3015196.6890000002</v>
          </cell>
          <cell r="BH212">
            <v>3015196.6890000002</v>
          </cell>
          <cell r="BI212">
            <v>0</v>
          </cell>
          <cell r="BJ212">
            <v>4625013.676</v>
          </cell>
          <cell r="BK212">
            <v>4625013.676</v>
          </cell>
          <cell r="BL212">
            <v>0</v>
          </cell>
          <cell r="BM212">
            <v>4237136.0750000002</v>
          </cell>
          <cell r="BN212">
            <v>4237136.0750000002</v>
          </cell>
          <cell r="BO212">
            <v>0</v>
          </cell>
          <cell r="BP212">
            <v>0</v>
          </cell>
          <cell r="BQ212">
            <v>0</v>
          </cell>
          <cell r="BR212">
            <v>7682.1590000000006</v>
          </cell>
          <cell r="BS212">
            <v>197.07899999999998</v>
          </cell>
          <cell r="BT212">
            <v>6865.9490000000005</v>
          </cell>
          <cell r="BU212">
            <v>263.52799999999996</v>
          </cell>
          <cell r="BV212">
            <v>160645858.98400003</v>
          </cell>
          <cell r="BW212">
            <v>255.375</v>
          </cell>
          <cell r="BX212">
            <v>156020845.308</v>
          </cell>
          <cell r="BY212">
            <v>280.62</v>
          </cell>
        </row>
        <row r="213">
          <cell r="A213" t="str">
            <v>Всего</v>
          </cell>
          <cell r="C213">
            <v>8965.37356</v>
          </cell>
          <cell r="D213">
            <v>4606.8339999999998</v>
          </cell>
          <cell r="E213">
            <v>8144.0380800000003</v>
          </cell>
          <cell r="F213">
            <v>266.87349999999998</v>
          </cell>
          <cell r="G213">
            <v>160684540.40101004</v>
          </cell>
          <cell r="H213">
            <v>273.15719999999999</v>
          </cell>
          <cell r="I213">
            <v>156024758.11583</v>
          </cell>
          <cell r="J213">
            <v>289.51609999999999</v>
          </cell>
          <cell r="K213">
            <v>151786846.32825002</v>
          </cell>
          <cell r="L213">
            <v>1249.9829999999999</v>
          </cell>
          <cell r="M213">
            <v>10454.808399999998</v>
          </cell>
          <cell r="N213">
            <v>18035.544480000004</v>
          </cell>
          <cell r="O213">
            <v>3034115.1764000002</v>
          </cell>
          <cell r="P213">
            <v>4641130.0772799999</v>
          </cell>
          <cell r="Q213">
            <v>4492926.1059400002</v>
          </cell>
          <cell r="R213">
            <v>7412.1959999999999</v>
          </cell>
          <cell r="S213">
            <v>0</v>
          </cell>
          <cell r="T213">
            <v>0</v>
          </cell>
          <cell r="U213">
            <v>7899.0072</v>
          </cell>
          <cell r="V213">
            <v>0</v>
          </cell>
          <cell r="W213">
            <v>0</v>
          </cell>
          <cell r="X213">
            <v>8819.014000000001</v>
          </cell>
          <cell r="Y213">
            <v>0</v>
          </cell>
          <cell r="Z213">
            <v>0</v>
          </cell>
          <cell r="AA213">
            <v>8426.3279999999995</v>
          </cell>
          <cell r="AB213">
            <v>0</v>
          </cell>
          <cell r="AC213">
            <v>0</v>
          </cell>
          <cell r="AD213">
            <v>250132.15000000002</v>
          </cell>
          <cell r="AE213">
            <v>0</v>
          </cell>
          <cell r="AF213">
            <v>0</v>
          </cell>
          <cell r="AG213">
            <v>0</v>
          </cell>
          <cell r="AH213">
            <v>148.96199999999999</v>
          </cell>
          <cell r="AI213">
            <v>2311.1979999999999</v>
          </cell>
          <cell r="AJ213">
            <v>0</v>
          </cell>
          <cell r="AK213">
            <v>0</v>
          </cell>
          <cell r="AL213">
            <v>128.24052</v>
          </cell>
          <cell r="AM213">
            <v>4845.6820000000007</v>
          </cell>
          <cell r="AN213">
            <v>0</v>
          </cell>
          <cell r="AO213">
            <v>0</v>
          </cell>
          <cell r="AP213">
            <v>271.63472999999999</v>
          </cell>
          <cell r="AQ213">
            <v>8604.3040000000001</v>
          </cell>
          <cell r="AR213">
            <v>0</v>
          </cell>
          <cell r="AS213">
            <v>0</v>
          </cell>
          <cell r="AT213">
            <v>1793.5949999999998</v>
          </cell>
          <cell r="AU213">
            <v>5699.4768999999997</v>
          </cell>
          <cell r="AV213">
            <v>0</v>
          </cell>
          <cell r="AW213">
            <v>0</v>
          </cell>
          <cell r="AX213">
            <v>554.57079999999996</v>
          </cell>
          <cell r="AY213">
            <v>5914.2870000000003</v>
          </cell>
          <cell r="AZ213">
            <v>0</v>
          </cell>
          <cell r="BA213">
            <v>459.09839999999997</v>
          </cell>
          <cell r="BB213">
            <v>459.09839999999997</v>
          </cell>
          <cell r="BC213">
            <v>0</v>
          </cell>
          <cell r="BD213">
            <v>823.53308000000004</v>
          </cell>
          <cell r="BE213">
            <v>823.53308000000004</v>
          </cell>
          <cell r="BF213">
            <v>0</v>
          </cell>
          <cell r="BG213">
            <v>3016462.0590700004</v>
          </cell>
          <cell r="BH213">
            <v>3016462.0590700004</v>
          </cell>
          <cell r="BI213">
            <v>0</v>
          </cell>
          <cell r="BJ213">
            <v>4625187.8091099998</v>
          </cell>
          <cell r="BK213">
            <v>4625187.8091099998</v>
          </cell>
          <cell r="BL213">
            <v>0</v>
          </cell>
          <cell r="BM213">
            <v>4237395.2700399999</v>
          </cell>
          <cell r="BN213">
            <v>4237395.2700399999</v>
          </cell>
          <cell r="BO213">
            <v>0</v>
          </cell>
          <cell r="BP213">
            <v>0</v>
          </cell>
          <cell r="BQ213">
            <v>0</v>
          </cell>
          <cell r="BR213">
            <v>8965.3521600000004</v>
          </cell>
          <cell r="BS213">
            <v>4608.174</v>
          </cell>
          <cell r="BT213">
            <v>8144.0380800000003</v>
          </cell>
          <cell r="BU213">
            <v>266.86179999999996</v>
          </cell>
          <cell r="BV213">
            <v>160649945.92501003</v>
          </cell>
          <cell r="BW213">
            <v>272.97739999999999</v>
          </cell>
          <cell r="BX213">
            <v>156024758.11583</v>
          </cell>
          <cell r="BY213">
            <v>289.54910000000001</v>
          </cell>
        </row>
        <row r="215">
          <cell r="A215" t="str">
            <v>Источник данных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Конаковская ГРЭС</v>
          </cell>
        </row>
        <row r="2">
          <cell r="C2" t="str">
            <v>НАЛИЧИЕ ОТХОДОВ НА НАЧАЛО ОТЧЕТНОГО ПЕРИОДА, ТОНН</v>
          </cell>
          <cell r="M2" t="str">
            <v>306-3 ОБРАЗОВАНИЕ ОТХОДОВ</v>
          </cell>
          <cell r="R2" t="str">
            <v>306-4 ОБРАЩЕНИЕ С ОТХОДАМИ В РАМКАХ ЦИКЛИЧЕСКОЙ ЭКОНОМИКИ</v>
          </cell>
          <cell r="AG2" t="str">
            <v>306-5 ОБРАЩЕНИЕ С ОТХОДАМИ БЕЗ ВОССТАНОВЛЕНИЯ</v>
          </cell>
          <cell r="BA2" t="str">
            <v>РАЗМЕЩЕНИЕ ОТХОДОВ НА ЭКСПЛУАТИРУЕМЫХ ОБЪЕКТАХ, ТОНН</v>
          </cell>
          <cell r="BP2" t="str">
            <v>НАЛИЧИЕ ОТХОДОВ НА КОНЕЦ ОТЧЕТНОГО ПЕРИОДА, ТОНН</v>
          </cell>
        </row>
        <row r="3">
          <cell r="C3" t="str">
            <v>2021</v>
          </cell>
          <cell r="E3" t="str">
            <v>2020</v>
          </cell>
          <cell r="G3" t="str">
            <v>2019</v>
          </cell>
          <cell r="I3" t="str">
            <v>2018</v>
          </cell>
          <cell r="K3" t="str">
            <v>2017</v>
          </cell>
          <cell r="M3" t="str">
            <v>2021</v>
          </cell>
          <cell r="N3" t="str">
            <v>2020</v>
          </cell>
          <cell r="O3" t="str">
            <v>2019</v>
          </cell>
          <cell r="P3" t="str">
            <v>2018</v>
          </cell>
          <cell r="Q3" t="str">
            <v>2017</v>
          </cell>
          <cell r="R3" t="str">
            <v>2021</v>
          </cell>
          <cell r="U3" t="str">
            <v>2020</v>
          </cell>
          <cell r="X3" t="str">
            <v>2019</v>
          </cell>
          <cell r="AA3" t="str">
            <v>2018</v>
          </cell>
          <cell r="AD3" t="str">
            <v>2017</v>
          </cell>
          <cell r="AG3" t="str">
            <v>2021</v>
          </cell>
          <cell r="AK3" t="str">
            <v>2020</v>
          </cell>
          <cell r="AO3" t="str">
            <v>2019</v>
          </cell>
          <cell r="AS3" t="str">
            <v>2018</v>
          </cell>
          <cell r="AW3" t="str">
            <v>2017</v>
          </cell>
          <cell r="BA3" t="str">
            <v>2021</v>
          </cell>
          <cell r="BD3" t="str">
            <v>2020</v>
          </cell>
          <cell r="BG3" t="str">
            <v>2019</v>
          </cell>
          <cell r="BJ3" t="str">
            <v>2018</v>
          </cell>
          <cell r="BM3" t="str">
            <v>2017</v>
          </cell>
          <cell r="BP3" t="str">
            <v>2021</v>
          </cell>
          <cell r="BR3" t="str">
            <v>2020</v>
          </cell>
          <cell r="BT3" t="str">
            <v>2019</v>
          </cell>
          <cell r="BV3" t="str">
            <v>2018</v>
          </cell>
          <cell r="BX3" t="str">
            <v>2017</v>
          </cell>
        </row>
        <row r="4">
          <cell r="C4" t="str">
            <v>Хранение</v>
          </cell>
          <cell r="D4" t="str">
            <v>Накопление</v>
          </cell>
          <cell r="E4" t="str">
            <v>Хранение</v>
          </cell>
          <cell r="F4" t="str">
            <v>Накопление</v>
          </cell>
          <cell r="G4" t="str">
            <v>Хранение</v>
          </cell>
          <cell r="H4" t="str">
            <v>Накопление</v>
          </cell>
          <cell r="I4" t="str">
            <v>Хранение</v>
          </cell>
          <cell r="J4" t="str">
            <v>Накопление</v>
          </cell>
          <cell r="K4" t="str">
            <v>Хранение</v>
          </cell>
          <cell r="L4" t="str">
            <v>Накопление</v>
          </cell>
          <cell r="M4" t="str">
            <v>Общее количество образованных отходов, тонн</v>
          </cell>
          <cell r="N4" t="str">
            <v>Общее количество образованных отходов, тонн</v>
          </cell>
          <cell r="O4" t="str">
            <v>Общее количество образованных отходов, тонн</v>
          </cell>
          <cell r="P4" t="str">
            <v>Общее количество образованных отходов, тонн</v>
          </cell>
          <cell r="Q4" t="str">
            <v>Общее количество образованных отходов, тонн</v>
          </cell>
          <cell r="R4" t="str">
            <v>Общее количество отходов, переданное на утилизацию, тонн</v>
          </cell>
          <cell r="S4" t="str">
            <v>Общее количество отходов, переданное на переработку, тонн</v>
          </cell>
          <cell r="T4" t="str">
            <v>Общее количество отходов, переданное на прочие восстановительные операции, тонн</v>
          </cell>
          <cell r="U4" t="str">
            <v>Общее количество отходов, переданное на утилизацию, тонн</v>
          </cell>
          <cell r="V4" t="str">
            <v>Общее количество отходов, переданное на переработку, тонн</v>
          </cell>
          <cell r="W4" t="str">
            <v>Общее количество отходов, переданное на прочие восстановительные операции, тонн</v>
          </cell>
          <cell r="X4" t="str">
            <v>Общее количество отходов, переданное на утилизацию, тонн</v>
          </cell>
          <cell r="Y4" t="str">
            <v>Общее количество отходов, переданное на переработку, тонн</v>
          </cell>
          <cell r="Z4" t="str">
            <v>Общее количество отходов, переданное на прочие восстановительные операции, тонн</v>
          </cell>
          <cell r="AA4" t="str">
            <v>Общее количество отходов, переданное на утилизацию, тонн</v>
          </cell>
          <cell r="AB4" t="str">
            <v>Общее количество отходов, переданное на переработку, тонн</v>
          </cell>
          <cell r="AC4" t="str">
            <v>Общее количество отходов, переданное на прочие восстановительные операции, тонн</v>
          </cell>
          <cell r="AD4" t="str">
            <v>Общее количество отходов, переданное на утилизацию, тонн</v>
          </cell>
          <cell r="AE4" t="str">
            <v>Общее количество отходов, переданное на переработку, тонн</v>
          </cell>
          <cell r="AF4" t="str">
            <v>Общее количество отходов, переданное на прочие восстановительные операции, тонн</v>
          </cell>
          <cell r="AG4" t="str">
            <v>Общее количество отходов, переданное на сжигание (с рекуперацией энергии), тонн</v>
          </cell>
          <cell r="AH4" t="str">
            <v>Общее количество отходов, переданное на сжигание (без рекуперации энергии), тонн</v>
          </cell>
          <cell r="AI4" t="str">
            <v>Общее количество отходов, переданное на захоронение на полигоне, тонн</v>
          </cell>
          <cell r="AJ4" t="str">
            <v>Общее количество отходов, переданное на прочие виды обращения с отходами без восстановления, тонн</v>
          </cell>
          <cell r="AK4" t="str">
            <v>Общее количество отходов, переданное на сжигание (с рекуперацией энергии), тонн</v>
          </cell>
          <cell r="AL4" t="str">
            <v>Общее количество отходов, переданное на сжигание (без рекуперации энергии), тонн</v>
          </cell>
          <cell r="AM4" t="str">
            <v>Общее количество отходов, переданное на захоронение на полигоне, тонн</v>
          </cell>
          <cell r="AN4" t="str">
            <v>Общее количество отходов, переданное на прочие виды обращения с отходами без восстановления, тонн</v>
          </cell>
          <cell r="AO4" t="str">
            <v>Общее количество отходов, переданное на сжигание (с рекуперацией энергии), тонн</v>
          </cell>
          <cell r="AP4" t="str">
            <v>Общее количество отходов, переданное на сжигание (без рекуперации энергии), тонн</v>
          </cell>
          <cell r="AQ4" t="str">
            <v>Общее количество отходов, переданное на захоронение на полигоне, тонн</v>
          </cell>
          <cell r="AR4" t="str">
            <v>Общее количество отходов, переданное на прочие виды обращения с отходами без восстановления, тонн</v>
          </cell>
          <cell r="AS4" t="str">
            <v>Общее количество отходов, переданное на сжигание (с рекуперацией энергии), тонн</v>
          </cell>
          <cell r="AT4" t="str">
            <v>Общее количество отходов, переданное на сжигание (без рекуперации энергии), тонн</v>
          </cell>
          <cell r="AU4" t="str">
            <v>Общее количество отходов, переданное на захоронение на полигоне, тонн</v>
          </cell>
          <cell r="AV4" t="str">
            <v>Общее количество отходов, переданное на прочие виды обращения с отходами без восстановления, тонн</v>
          </cell>
          <cell r="AW4" t="str">
            <v>Общее количество отходов, переданное на сжигание (с рекуперацией энергии), тонн</v>
          </cell>
          <cell r="AX4" t="str">
            <v>Общее количество отходов, переданное на сжигание (без рекуперации энергии), тонн</v>
          </cell>
          <cell r="AY4" t="str">
            <v>Общее количество отходов, переданное на захоронение на полигоне, тонн</v>
          </cell>
          <cell r="AZ4" t="str">
            <v>Общее количество отходов, переданное на прочие виды обращения с отходами без восстановления, тонн</v>
          </cell>
          <cell r="BA4" t="str">
            <v>Хранение</v>
          </cell>
          <cell r="BB4" t="str">
            <v>Всего</v>
          </cell>
          <cell r="BC4" t="str">
            <v>захоронение</v>
          </cell>
          <cell r="BD4" t="str">
            <v>Хранение</v>
          </cell>
          <cell r="BE4" t="str">
            <v>Всего</v>
          </cell>
          <cell r="BF4" t="str">
            <v>захоронение</v>
          </cell>
          <cell r="BG4" t="str">
            <v>Хранение</v>
          </cell>
          <cell r="BH4" t="str">
            <v>Всего</v>
          </cell>
          <cell r="BI4" t="str">
            <v>захоронение</v>
          </cell>
          <cell r="BJ4" t="str">
            <v>Хранение</v>
          </cell>
          <cell r="BK4" t="str">
            <v>Всего</v>
          </cell>
          <cell r="BL4" t="str">
            <v>захоронение</v>
          </cell>
          <cell r="BM4" t="str">
            <v>Хранение</v>
          </cell>
          <cell r="BN4" t="str">
            <v>Всего</v>
          </cell>
          <cell r="BO4" t="str">
            <v>захоронение</v>
          </cell>
          <cell r="BP4" t="str">
            <v>Хранение</v>
          </cell>
          <cell r="BQ4" t="str">
            <v>Накопление</v>
          </cell>
          <cell r="BR4" t="str">
            <v>Хранение</v>
          </cell>
          <cell r="BS4" t="str">
            <v>Накопление</v>
          </cell>
          <cell r="BT4" t="str">
            <v>Хранение</v>
          </cell>
          <cell r="BU4" t="str">
            <v>Накопление</v>
          </cell>
          <cell r="BV4" t="str">
            <v>Хранение</v>
          </cell>
          <cell r="BW4" t="str">
            <v>Накопление</v>
          </cell>
          <cell r="BX4" t="str">
            <v>Хранение</v>
          </cell>
          <cell r="BY4" t="str">
            <v>Накопление</v>
          </cell>
        </row>
        <row r="5">
          <cell r="A5" t="str">
            <v>Опасные отходы</v>
          </cell>
          <cell r="B5" t="str">
            <v>1 класс</v>
          </cell>
          <cell r="C5">
            <v>0</v>
          </cell>
          <cell r="D5">
            <v>5.1999999999999998E-2</v>
          </cell>
          <cell r="E5">
            <v>0</v>
          </cell>
          <cell r="F5">
            <v>1.7000000000000001E-2</v>
          </cell>
          <cell r="G5">
            <v>0</v>
          </cell>
          <cell r="H5">
            <v>0.18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0.59499999999999997</v>
          </cell>
          <cell r="N5">
            <v>0.23799999999999999</v>
          </cell>
          <cell r="O5">
            <v>0.34599999999999997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0.64700000000000002</v>
          </cell>
          <cell r="AI5">
            <v>0</v>
          </cell>
          <cell r="AJ5">
            <v>0</v>
          </cell>
          <cell r="AK5">
            <v>0</v>
          </cell>
          <cell r="AL5">
            <v>0.20300000000000001</v>
          </cell>
          <cell r="AM5">
            <v>0</v>
          </cell>
          <cell r="AN5">
            <v>0</v>
          </cell>
          <cell r="AO5">
            <v>0</v>
          </cell>
          <cell r="AP5">
            <v>0.50900000000000001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5.1999999999999998E-2</v>
          </cell>
          <cell r="BT5">
            <v>0</v>
          </cell>
          <cell r="BU5">
            <v>1.7000000000000001E-2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B6" t="str">
            <v>2 класс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0.25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0.25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</row>
        <row r="7">
          <cell r="B7" t="str">
            <v>3 класс</v>
          </cell>
          <cell r="C7">
            <v>0</v>
          </cell>
          <cell r="D7">
            <v>5.0000000000000001E-3</v>
          </cell>
          <cell r="E7">
            <v>0</v>
          </cell>
          <cell r="F7">
            <v>0.90200000000000002</v>
          </cell>
          <cell r="G7">
            <v>0</v>
          </cell>
          <cell r="H7">
            <v>0</v>
          </cell>
          <cell r="I7">
            <v>0</v>
          </cell>
          <cell r="J7">
            <v>0.01</v>
          </cell>
          <cell r="K7">
            <v>0</v>
          </cell>
          <cell r="L7">
            <v>7.3150000000000004</v>
          </cell>
          <cell r="M7">
            <v>104.26300000000001</v>
          </cell>
          <cell r="N7">
            <v>74.784999999999997</v>
          </cell>
          <cell r="O7">
            <v>220.97199999999998</v>
          </cell>
          <cell r="P7">
            <v>959.3</v>
          </cell>
          <cell r="Q7">
            <v>62.010000000000005</v>
          </cell>
          <cell r="R7">
            <v>70.466000000000008</v>
          </cell>
          <cell r="S7">
            <v>0</v>
          </cell>
          <cell r="T7">
            <v>0</v>
          </cell>
          <cell r="U7">
            <v>1.0720000000000001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33.801999999999992</v>
          </cell>
          <cell r="AI7">
            <v>0</v>
          </cell>
          <cell r="AJ7">
            <v>0</v>
          </cell>
          <cell r="AK7">
            <v>0</v>
          </cell>
          <cell r="AL7">
            <v>74.61</v>
          </cell>
          <cell r="AM7">
            <v>0</v>
          </cell>
          <cell r="AN7">
            <v>0</v>
          </cell>
          <cell r="AO7">
            <v>0</v>
          </cell>
          <cell r="AP7">
            <v>220.07</v>
          </cell>
          <cell r="AQ7">
            <v>0</v>
          </cell>
          <cell r="AR7">
            <v>0</v>
          </cell>
          <cell r="AS7">
            <v>0</v>
          </cell>
          <cell r="AT7">
            <v>959.31</v>
          </cell>
          <cell r="AU7">
            <v>0</v>
          </cell>
          <cell r="AV7">
            <v>0</v>
          </cell>
          <cell r="AW7">
            <v>0</v>
          </cell>
          <cell r="AX7">
            <v>69.314999999999998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5.0000000000000001E-3</v>
          </cell>
          <cell r="BT7">
            <v>0</v>
          </cell>
          <cell r="BU7">
            <v>0.90200000000000002</v>
          </cell>
          <cell r="BV7">
            <v>0</v>
          </cell>
          <cell r="BW7">
            <v>0</v>
          </cell>
          <cell r="BX7">
            <v>0</v>
          </cell>
          <cell r="BY7">
            <v>0.01</v>
          </cell>
        </row>
        <row r="8">
          <cell r="B8" t="str">
            <v>4 класс</v>
          </cell>
          <cell r="C8">
            <v>0</v>
          </cell>
          <cell r="D8">
            <v>4400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702.81400000000008</v>
          </cell>
          <cell r="N8">
            <v>5650.2090000000007</v>
          </cell>
          <cell r="O8">
            <v>1344.0640000000001</v>
          </cell>
          <cell r="P8">
            <v>1719.183</v>
          </cell>
          <cell r="Q8">
            <v>1642.0709999999997</v>
          </cell>
          <cell r="R8">
            <v>1.1869999999999998</v>
          </cell>
          <cell r="S8">
            <v>0</v>
          </cell>
          <cell r="T8">
            <v>0</v>
          </cell>
          <cell r="U8">
            <v>0.29500000000000004</v>
          </cell>
          <cell r="V8">
            <v>0</v>
          </cell>
          <cell r="W8">
            <v>0</v>
          </cell>
          <cell r="X8">
            <v>1.2999999999999999E-2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0.155</v>
          </cell>
          <cell r="AI8">
            <v>701.47200000000009</v>
          </cell>
          <cell r="AJ8">
            <v>0</v>
          </cell>
          <cell r="AK8">
            <v>0</v>
          </cell>
          <cell r="AL8">
            <v>0.13400000000000001</v>
          </cell>
          <cell r="AM8">
            <v>1249.7800000000002</v>
          </cell>
          <cell r="AN8">
            <v>0</v>
          </cell>
          <cell r="AO8">
            <v>0</v>
          </cell>
          <cell r="AP8">
            <v>0</v>
          </cell>
          <cell r="AQ8">
            <v>1344.0510000000004</v>
          </cell>
          <cell r="AR8">
            <v>0</v>
          </cell>
          <cell r="AS8">
            <v>0</v>
          </cell>
          <cell r="AT8">
            <v>0</v>
          </cell>
          <cell r="AU8">
            <v>1719.1829999999998</v>
          </cell>
          <cell r="AV8">
            <v>0</v>
          </cell>
          <cell r="AW8">
            <v>0</v>
          </cell>
          <cell r="AX8">
            <v>3.8</v>
          </cell>
          <cell r="AY8">
            <v>1638.271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4400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B9" t="str">
            <v>Всего</v>
          </cell>
          <cell r="C9">
            <v>0</v>
          </cell>
          <cell r="D9">
            <v>4400.0569999999998</v>
          </cell>
          <cell r="E9">
            <v>0</v>
          </cell>
          <cell r="F9">
            <v>0.91900000000000004</v>
          </cell>
          <cell r="G9">
            <v>0</v>
          </cell>
          <cell r="H9">
            <v>0.18</v>
          </cell>
          <cell r="I9">
            <v>0</v>
          </cell>
          <cell r="J9">
            <v>0.01</v>
          </cell>
          <cell r="K9">
            <v>0</v>
          </cell>
          <cell r="L9">
            <v>7.3150000000000004</v>
          </cell>
          <cell r="M9">
            <v>807.67200000000003</v>
          </cell>
          <cell r="N9">
            <v>5725.4820000000009</v>
          </cell>
          <cell r="O9">
            <v>1565.3820000000001</v>
          </cell>
          <cell r="P9">
            <v>2678.4830000000002</v>
          </cell>
          <cell r="Q9">
            <v>1704.0809999999997</v>
          </cell>
          <cell r="R9">
            <v>71.653000000000006</v>
          </cell>
          <cell r="S9">
            <v>0</v>
          </cell>
          <cell r="T9">
            <v>0</v>
          </cell>
          <cell r="U9">
            <v>1.367</v>
          </cell>
          <cell r="V9">
            <v>0</v>
          </cell>
          <cell r="W9">
            <v>0</v>
          </cell>
          <cell r="X9">
            <v>1.2999999999999999E-2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34.603999999999992</v>
          </cell>
          <cell r="AI9">
            <v>701.47200000000009</v>
          </cell>
          <cell r="AJ9">
            <v>0</v>
          </cell>
          <cell r="AK9">
            <v>0</v>
          </cell>
          <cell r="AL9">
            <v>75.197000000000003</v>
          </cell>
          <cell r="AM9">
            <v>1249.7800000000002</v>
          </cell>
          <cell r="AN9">
            <v>0</v>
          </cell>
          <cell r="AO9">
            <v>0</v>
          </cell>
          <cell r="AP9">
            <v>220.57899999999998</v>
          </cell>
          <cell r="AQ9">
            <v>1344.0510000000004</v>
          </cell>
          <cell r="AR9">
            <v>0</v>
          </cell>
          <cell r="AS9">
            <v>0</v>
          </cell>
          <cell r="AT9">
            <v>959.31</v>
          </cell>
          <cell r="AU9">
            <v>1719.1829999999998</v>
          </cell>
          <cell r="AV9">
            <v>0</v>
          </cell>
          <cell r="AW9">
            <v>0</v>
          </cell>
          <cell r="AX9">
            <v>73.114999999999995</v>
          </cell>
          <cell r="AY9">
            <v>1638.271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4400.0569999999998</v>
          </cell>
          <cell r="BT9">
            <v>0</v>
          </cell>
          <cell r="BU9">
            <v>0.91900000000000004</v>
          </cell>
          <cell r="BV9">
            <v>0</v>
          </cell>
          <cell r="BW9">
            <v>0</v>
          </cell>
          <cell r="BX9">
            <v>0</v>
          </cell>
          <cell r="BY9">
            <v>0.01</v>
          </cell>
        </row>
        <row r="10">
          <cell r="A10" t="str">
            <v>Неопасные отходы</v>
          </cell>
          <cell r="B10" t="str">
            <v>5 класс</v>
          </cell>
          <cell r="C10">
            <v>0</v>
          </cell>
          <cell r="D10">
            <v>103.4</v>
          </cell>
          <cell r="E10">
            <v>0</v>
          </cell>
          <cell r="F10">
            <v>177.821</v>
          </cell>
          <cell r="G10">
            <v>0</v>
          </cell>
          <cell r="H10">
            <v>134.93100000000001</v>
          </cell>
          <cell r="I10">
            <v>0</v>
          </cell>
          <cell r="J10">
            <v>143.62099999999998</v>
          </cell>
          <cell r="K10">
            <v>0</v>
          </cell>
          <cell r="L10">
            <v>161.26900000000001</v>
          </cell>
          <cell r="M10">
            <v>351.70300000000003</v>
          </cell>
          <cell r="N10">
            <v>818.88699999999994</v>
          </cell>
          <cell r="O10">
            <v>4232.6229999999996</v>
          </cell>
          <cell r="P10">
            <v>1110.8320000000001</v>
          </cell>
          <cell r="Q10">
            <v>1031.038</v>
          </cell>
          <cell r="R10">
            <v>20.511999999999997</v>
          </cell>
          <cell r="S10">
            <v>0</v>
          </cell>
          <cell r="T10">
            <v>0</v>
          </cell>
          <cell r="U10">
            <v>153.887</v>
          </cell>
          <cell r="V10">
            <v>0</v>
          </cell>
          <cell r="W10">
            <v>0</v>
          </cell>
          <cell r="X10">
            <v>262.72899999999998</v>
          </cell>
          <cell r="Y10">
            <v>0</v>
          </cell>
          <cell r="Z10">
            <v>0</v>
          </cell>
          <cell r="AA10">
            <v>113.78099999999999</v>
          </cell>
          <cell r="AB10">
            <v>0</v>
          </cell>
          <cell r="AC10">
            <v>0</v>
          </cell>
          <cell r="AD10">
            <v>87.164000000000001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327.46100000000001</v>
          </cell>
          <cell r="AJ10">
            <v>0</v>
          </cell>
          <cell r="AK10">
            <v>0</v>
          </cell>
          <cell r="AL10">
            <v>0</v>
          </cell>
          <cell r="AM10">
            <v>739.42100000000005</v>
          </cell>
          <cell r="AN10">
            <v>0</v>
          </cell>
          <cell r="AO10">
            <v>0</v>
          </cell>
          <cell r="AP10">
            <v>0</v>
          </cell>
          <cell r="AQ10">
            <v>3927.0039999999995</v>
          </cell>
          <cell r="AR10">
            <v>0</v>
          </cell>
          <cell r="AS10">
            <v>0</v>
          </cell>
          <cell r="AT10">
            <v>0</v>
          </cell>
          <cell r="AU10">
            <v>1005.7410000000001</v>
          </cell>
          <cell r="AV10">
            <v>0</v>
          </cell>
          <cell r="AW10">
            <v>0</v>
          </cell>
          <cell r="AX10">
            <v>0</v>
          </cell>
          <cell r="AY10">
            <v>961.52199999999993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103.4</v>
          </cell>
          <cell r="BT10">
            <v>0</v>
          </cell>
          <cell r="BU10">
            <v>177.821</v>
          </cell>
          <cell r="BV10">
            <v>0</v>
          </cell>
          <cell r="BW10">
            <v>134.93100000000001</v>
          </cell>
          <cell r="BX10">
            <v>0</v>
          </cell>
          <cell r="BY10">
            <v>143.62099999999998</v>
          </cell>
        </row>
        <row r="11">
          <cell r="B11" t="str">
            <v>Всего</v>
          </cell>
          <cell r="C11">
            <v>0</v>
          </cell>
          <cell r="D11">
            <v>103.4</v>
          </cell>
          <cell r="E11">
            <v>0</v>
          </cell>
          <cell r="F11">
            <v>177.821</v>
          </cell>
          <cell r="G11">
            <v>0</v>
          </cell>
          <cell r="H11">
            <v>134.93100000000001</v>
          </cell>
          <cell r="I11">
            <v>0</v>
          </cell>
          <cell r="J11">
            <v>143.62099999999998</v>
          </cell>
          <cell r="K11">
            <v>0</v>
          </cell>
          <cell r="L11">
            <v>161.26900000000001</v>
          </cell>
          <cell r="M11">
            <v>351.70300000000003</v>
          </cell>
          <cell r="N11">
            <v>818.88699999999994</v>
          </cell>
          <cell r="O11">
            <v>4232.6229999999996</v>
          </cell>
          <cell r="P11">
            <v>1110.8320000000001</v>
          </cell>
          <cell r="Q11">
            <v>1031.038</v>
          </cell>
          <cell r="R11">
            <v>20.511999999999997</v>
          </cell>
          <cell r="S11">
            <v>0</v>
          </cell>
          <cell r="T11">
            <v>0</v>
          </cell>
          <cell r="U11">
            <v>153.887</v>
          </cell>
          <cell r="V11">
            <v>0</v>
          </cell>
          <cell r="W11">
            <v>0</v>
          </cell>
          <cell r="X11">
            <v>262.72899999999998</v>
          </cell>
          <cell r="Y11">
            <v>0</v>
          </cell>
          <cell r="Z11">
            <v>0</v>
          </cell>
          <cell r="AA11">
            <v>113.78099999999999</v>
          </cell>
          <cell r="AB11">
            <v>0</v>
          </cell>
          <cell r="AC11">
            <v>0</v>
          </cell>
          <cell r="AD11">
            <v>87.164000000000001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327.46100000000001</v>
          </cell>
          <cell r="AJ11">
            <v>0</v>
          </cell>
          <cell r="AK11">
            <v>0</v>
          </cell>
          <cell r="AL11">
            <v>0</v>
          </cell>
          <cell r="AM11">
            <v>739.42100000000005</v>
          </cell>
          <cell r="AN11">
            <v>0</v>
          </cell>
          <cell r="AO11">
            <v>0</v>
          </cell>
          <cell r="AP11">
            <v>0</v>
          </cell>
          <cell r="AQ11">
            <v>3927.0039999999995</v>
          </cell>
          <cell r="AR11">
            <v>0</v>
          </cell>
          <cell r="AS11">
            <v>0</v>
          </cell>
          <cell r="AT11">
            <v>0</v>
          </cell>
          <cell r="AU11">
            <v>1005.7410000000001</v>
          </cell>
          <cell r="AV11">
            <v>0</v>
          </cell>
          <cell r="AW11">
            <v>0</v>
          </cell>
          <cell r="AX11">
            <v>0</v>
          </cell>
          <cell r="AY11">
            <v>961.52199999999993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103.4</v>
          </cell>
          <cell r="BT11">
            <v>0</v>
          </cell>
          <cell r="BU11">
            <v>177.821</v>
          </cell>
          <cell r="BV11">
            <v>0</v>
          </cell>
          <cell r="BW11">
            <v>134.93100000000001</v>
          </cell>
          <cell r="BX11">
            <v>0</v>
          </cell>
          <cell r="BY11">
            <v>143.62099999999998</v>
          </cell>
        </row>
        <row r="12">
          <cell r="A12" t="str">
            <v>Всего</v>
          </cell>
          <cell r="C12">
            <v>0</v>
          </cell>
          <cell r="D12">
            <v>4503.4569999999994</v>
          </cell>
          <cell r="E12">
            <v>0</v>
          </cell>
          <cell r="F12">
            <v>178.74</v>
          </cell>
          <cell r="G12">
            <v>0</v>
          </cell>
          <cell r="H12">
            <v>135.11100000000002</v>
          </cell>
          <cell r="I12">
            <v>0</v>
          </cell>
          <cell r="J12">
            <v>143.63099999999997</v>
          </cell>
          <cell r="K12">
            <v>0</v>
          </cell>
          <cell r="L12">
            <v>168.584</v>
          </cell>
          <cell r="M12">
            <v>1159.375</v>
          </cell>
          <cell r="N12">
            <v>6544.3690000000006</v>
          </cell>
          <cell r="O12">
            <v>5798.0049999999992</v>
          </cell>
          <cell r="P12">
            <v>3789.3150000000005</v>
          </cell>
          <cell r="Q12">
            <v>2735.1189999999997</v>
          </cell>
          <cell r="R12">
            <v>92.165000000000006</v>
          </cell>
          <cell r="S12">
            <v>0</v>
          </cell>
          <cell r="T12">
            <v>0</v>
          </cell>
          <cell r="U12">
            <v>155.25399999999999</v>
          </cell>
          <cell r="V12">
            <v>0</v>
          </cell>
          <cell r="W12">
            <v>0</v>
          </cell>
          <cell r="X12">
            <v>262.74199999999996</v>
          </cell>
          <cell r="Y12">
            <v>0</v>
          </cell>
          <cell r="Z12">
            <v>0</v>
          </cell>
          <cell r="AA12">
            <v>113.78099999999999</v>
          </cell>
          <cell r="AB12">
            <v>0</v>
          </cell>
          <cell r="AC12">
            <v>0</v>
          </cell>
          <cell r="AD12">
            <v>87.164000000000001</v>
          </cell>
          <cell r="AE12">
            <v>0</v>
          </cell>
          <cell r="AF12">
            <v>0</v>
          </cell>
          <cell r="AG12">
            <v>0</v>
          </cell>
          <cell r="AH12">
            <v>34.603999999999992</v>
          </cell>
          <cell r="AI12">
            <v>1028.933</v>
          </cell>
          <cell r="AJ12">
            <v>0</v>
          </cell>
          <cell r="AK12">
            <v>0</v>
          </cell>
          <cell r="AL12">
            <v>75.197000000000003</v>
          </cell>
          <cell r="AM12">
            <v>1989.2010000000002</v>
          </cell>
          <cell r="AN12">
            <v>0</v>
          </cell>
          <cell r="AO12">
            <v>0</v>
          </cell>
          <cell r="AP12">
            <v>220.57899999999998</v>
          </cell>
          <cell r="AQ12">
            <v>5271.0550000000003</v>
          </cell>
          <cell r="AR12">
            <v>0</v>
          </cell>
          <cell r="AS12">
            <v>0</v>
          </cell>
          <cell r="AT12">
            <v>959.31</v>
          </cell>
          <cell r="AU12">
            <v>2724.924</v>
          </cell>
          <cell r="AV12">
            <v>0</v>
          </cell>
          <cell r="AW12">
            <v>0</v>
          </cell>
          <cell r="AX12">
            <v>73.114999999999995</v>
          </cell>
          <cell r="AY12">
            <v>2599.7929999999997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4503.4569999999994</v>
          </cell>
          <cell r="BT12">
            <v>0</v>
          </cell>
          <cell r="BU12">
            <v>178.74</v>
          </cell>
          <cell r="BV12">
            <v>0</v>
          </cell>
          <cell r="BW12">
            <v>134.93100000000001</v>
          </cell>
          <cell r="BX12">
            <v>0</v>
          </cell>
          <cell r="BY12">
            <v>143.63099999999997</v>
          </cell>
        </row>
        <row r="15">
          <cell r="A15" t="str">
            <v>Источник данных</v>
          </cell>
        </row>
        <row r="18">
          <cell r="A18" t="str">
            <v>Невинномысская ГРЭС</v>
          </cell>
        </row>
        <row r="19">
          <cell r="C19" t="str">
            <v>НАЛИЧИЕ ОТХОДОВ НА НАЧАЛО ОТЧЕТНОГО ПЕРИОДА, ТОНН</v>
          </cell>
          <cell r="M19" t="str">
            <v>306-3 ОБРАЗОВАНИЕ ОТХОДОВ</v>
          </cell>
          <cell r="R19" t="str">
            <v>306-4 ОБРАЩЕНИЕ С ОТХОДАМИ В РАМКАХ ЦИКЛИЧЕСКОЙ ЭКОНОМИКИ</v>
          </cell>
          <cell r="AG19" t="str">
            <v>306-5 ОБРАЩЕНИЕ С ОТХОДАМИ БЕЗ ВОССТАНОВЛЕНИЯ</v>
          </cell>
          <cell r="BA19" t="str">
            <v>РАЗМЕЩЕНИЕ ОТХОДОВ НА ЭКСПЛУАТИРУЕМЫХ ОБЪЕКТАХ, ТОНН</v>
          </cell>
          <cell r="BP19" t="str">
            <v>НАЛИЧИЕ ОТХОДОВ НА КОНЕЦ ОТЧЕТНОГО ПЕРИОДА, ТОНН</v>
          </cell>
        </row>
        <row r="20">
          <cell r="C20" t="str">
            <v>2021</v>
          </cell>
          <cell r="E20" t="str">
            <v>2020</v>
          </cell>
          <cell r="G20" t="str">
            <v>2019</v>
          </cell>
          <cell r="I20" t="str">
            <v>2018</v>
          </cell>
          <cell r="K20" t="str">
            <v>2017</v>
          </cell>
          <cell r="M20" t="str">
            <v>2021</v>
          </cell>
          <cell r="N20" t="str">
            <v>2020</v>
          </cell>
          <cell r="O20" t="str">
            <v>2019</v>
          </cell>
          <cell r="P20" t="str">
            <v>2018</v>
          </cell>
          <cell r="Q20" t="str">
            <v>2017</v>
          </cell>
          <cell r="R20" t="str">
            <v>2021</v>
          </cell>
          <cell r="U20" t="str">
            <v>2020</v>
          </cell>
          <cell r="X20" t="str">
            <v>2019</v>
          </cell>
          <cell r="AA20" t="str">
            <v>2018</v>
          </cell>
          <cell r="AD20" t="str">
            <v>2017</v>
          </cell>
          <cell r="AG20" t="str">
            <v>2021</v>
          </cell>
          <cell r="AK20" t="str">
            <v>2020</v>
          </cell>
          <cell r="AO20" t="str">
            <v>2019</v>
          </cell>
          <cell r="AS20" t="str">
            <v>2018</v>
          </cell>
          <cell r="AW20" t="str">
            <v>2017</v>
          </cell>
          <cell r="BA20" t="str">
            <v>2021</v>
          </cell>
          <cell r="BD20" t="str">
            <v>2020</v>
          </cell>
          <cell r="BG20" t="str">
            <v>2019</v>
          </cell>
          <cell r="BJ20" t="str">
            <v>2018</v>
          </cell>
          <cell r="BM20" t="str">
            <v>2017</v>
          </cell>
          <cell r="BP20" t="str">
            <v>2021</v>
          </cell>
          <cell r="BR20" t="str">
            <v>2020</v>
          </cell>
          <cell r="BT20" t="str">
            <v>2019</v>
          </cell>
          <cell r="BV20" t="str">
            <v>2018</v>
          </cell>
          <cell r="BX20" t="str">
            <v>2017</v>
          </cell>
        </row>
        <row r="21">
          <cell r="C21" t="str">
            <v>Хранение</v>
          </cell>
          <cell r="D21" t="str">
            <v>Накопление</v>
          </cell>
          <cell r="E21" t="str">
            <v>Хранение</v>
          </cell>
          <cell r="F21" t="str">
            <v>Накопление</v>
          </cell>
          <cell r="G21" t="str">
            <v>Хранение</v>
          </cell>
          <cell r="H21" t="str">
            <v>Накопление</v>
          </cell>
          <cell r="I21" t="str">
            <v>Хранение</v>
          </cell>
          <cell r="J21" t="str">
            <v>Накопление</v>
          </cell>
          <cell r="K21" t="str">
            <v>Хранение</v>
          </cell>
          <cell r="L21" t="str">
            <v>Накопление</v>
          </cell>
          <cell r="M21" t="str">
            <v>Общее количество образованных отходов, тонн</v>
          </cell>
          <cell r="N21" t="str">
            <v>Общее количество образованных отходов, тонн</v>
          </cell>
          <cell r="O21" t="str">
            <v>Общее количество образованных отходов, тонн</v>
          </cell>
          <cell r="P21" t="str">
            <v>Общее количество образованных отходов, тонн</v>
          </cell>
          <cell r="Q21" t="str">
            <v>Общее количество образованных отходов, тонн</v>
          </cell>
          <cell r="R21" t="str">
            <v>Общее количество отходов, переданное на утилизацию, тонн</v>
          </cell>
          <cell r="S21" t="str">
            <v>Общее количество отходов, переданное на переработку, тонн</v>
          </cell>
          <cell r="T21" t="str">
            <v>Общее количество отходов, переданное на прочие восстановительные операции, тонн</v>
          </cell>
          <cell r="U21" t="str">
            <v>Общее количество отходов, переданное на утилизацию, тонн</v>
          </cell>
          <cell r="V21" t="str">
            <v>Общее количество отходов, переданное на переработку, тонн</v>
          </cell>
          <cell r="W21" t="str">
            <v>Общее количество отходов, переданное на прочие восстановительные операции, тонн</v>
          </cell>
          <cell r="X21" t="str">
            <v>Общее количество отходов, переданное на утилизацию, тонн</v>
          </cell>
          <cell r="Y21" t="str">
            <v>Общее количество отходов, переданное на переработку, тонн</v>
          </cell>
          <cell r="Z21" t="str">
            <v>Общее количество отходов, переданное на прочие восстановительные операции, тонн</v>
          </cell>
          <cell r="AA21" t="str">
            <v>Общее количество отходов, переданное на утилизацию, тонн</v>
          </cell>
          <cell r="AB21" t="str">
            <v>Общее количество отходов, переданное на переработку, тонн</v>
          </cell>
          <cell r="AC21" t="str">
            <v>Общее количество отходов, переданное на прочие восстановительные операции, тонн</v>
          </cell>
          <cell r="AD21" t="str">
            <v>Общее количество отходов, переданное на утилизацию, тонн</v>
          </cell>
          <cell r="AE21" t="str">
            <v>Общее количество отходов, переданное на переработку, тонн</v>
          </cell>
          <cell r="AF21" t="str">
            <v>Общее количество отходов, переданное на прочие восстановительные операции, тонн</v>
          </cell>
          <cell r="AG21" t="str">
            <v>Общее количество отходов, переданное на сжигание (с рекуперацией энергии), тонн</v>
          </cell>
          <cell r="AH21" t="str">
            <v>Общее количество отходов, переданное на сжигание (без рекуперации энергии), тонн</v>
          </cell>
          <cell r="AI21" t="str">
            <v>Общее количество отходов, переданное на захоронение на полигоне, тонн</v>
          </cell>
          <cell r="AJ21" t="str">
            <v>Общее количество отходов, переданное на прочие виды обращения с отходами без восстановления, тонн</v>
          </cell>
          <cell r="AK21" t="str">
            <v>Общее количество отходов, переданное на сжигание (с рекуперацией энергии), тонн</v>
          </cell>
          <cell r="AL21" t="str">
            <v>Общее количество отходов, переданное на сжигание (без рекуперации энергии), тонн</v>
          </cell>
          <cell r="AM21" t="str">
            <v>Общее количество отходов, переданное на захоронение на полигоне, тонн</v>
          </cell>
          <cell r="AN21" t="str">
            <v>Общее количество отходов, переданное на прочие виды обращения с отходами без восстановления, тонн</v>
          </cell>
          <cell r="AO21" t="str">
            <v>Общее количество отходов, переданное на сжигание (с рекуперацией энергии), тонн</v>
          </cell>
          <cell r="AP21" t="str">
            <v>Общее количество отходов, переданное на сжигание (без рекуперации энергии), тонн</v>
          </cell>
          <cell r="AQ21" t="str">
            <v>Общее количество отходов, переданное на захоронение на полигоне, тонн</v>
          </cell>
          <cell r="AR21" t="str">
            <v>Общее количество отходов, переданное на прочие виды обращения с отходами без восстановления, тонн</v>
          </cell>
          <cell r="AS21" t="str">
            <v>Общее количество отходов, переданное на сжигание (с рекуперацией энергии), тонн</v>
          </cell>
          <cell r="AT21" t="str">
            <v>Общее количество отходов, переданное на сжигание (без рекуперации энергии), тонн</v>
          </cell>
          <cell r="AU21" t="str">
            <v>Общее количество отходов, переданное на захоронение на полигоне, тонн</v>
          </cell>
          <cell r="AV21" t="str">
            <v>Общее количество отходов, переданное на прочие виды обращения с отходами без восстановления, тонн</v>
          </cell>
          <cell r="AW21" t="str">
            <v>Общее количество отходов, переданное на сжигание (с рекуперацией энергии), тонн</v>
          </cell>
          <cell r="AX21" t="str">
            <v>Общее количество отходов, переданное на сжигание (без рекуперации энергии), тонн</v>
          </cell>
          <cell r="AY21" t="str">
            <v>Общее количество отходов, переданное на захоронение на полигоне, тонн</v>
          </cell>
          <cell r="AZ21" t="str">
            <v>Общее количество отходов, переданное на прочие виды обращения с отходами без восстановления, тонн</v>
          </cell>
          <cell r="BA21" t="str">
            <v>Хранение</v>
          </cell>
          <cell r="BB21" t="str">
            <v>Всего</v>
          </cell>
          <cell r="BC21" t="str">
            <v>захоронение</v>
          </cell>
          <cell r="BD21" t="str">
            <v>Хранение</v>
          </cell>
          <cell r="BE21" t="str">
            <v>Всего</v>
          </cell>
          <cell r="BF21" t="str">
            <v>захоронение</v>
          </cell>
          <cell r="BG21" t="str">
            <v>Хранение</v>
          </cell>
          <cell r="BH21" t="str">
            <v>Всего</v>
          </cell>
          <cell r="BI21" t="str">
            <v>захоронение</v>
          </cell>
          <cell r="BJ21" t="str">
            <v>Хранение</v>
          </cell>
          <cell r="BK21" t="str">
            <v>Всего</v>
          </cell>
          <cell r="BL21" t="str">
            <v>захоронение</v>
          </cell>
          <cell r="BM21" t="str">
            <v>Хранение</v>
          </cell>
          <cell r="BN21" t="str">
            <v>Всего</v>
          </cell>
          <cell r="BO21" t="str">
            <v>захоронение</v>
          </cell>
          <cell r="BP21" t="str">
            <v>Хранение</v>
          </cell>
          <cell r="BQ21" t="str">
            <v>Накопление</v>
          </cell>
          <cell r="BR21" t="str">
            <v>Хранение</v>
          </cell>
          <cell r="BS21" t="str">
            <v>Накопление</v>
          </cell>
          <cell r="BT21" t="str">
            <v>Хранение</v>
          </cell>
          <cell r="BU21" t="str">
            <v>Накопление</v>
          </cell>
          <cell r="BV21" t="str">
            <v>Хранение</v>
          </cell>
          <cell r="BW21" t="str">
            <v>Накопление</v>
          </cell>
          <cell r="BX21" t="str">
            <v>Хранение</v>
          </cell>
          <cell r="BY21" t="str">
            <v>Накопление</v>
          </cell>
        </row>
        <row r="22">
          <cell r="A22" t="str">
            <v>Опасные отходы</v>
          </cell>
          <cell r="B22" t="str">
            <v>1 класс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0.13600000000000001</v>
          </cell>
          <cell r="M22">
            <v>0.21300000000000002</v>
          </cell>
          <cell r="N22">
            <v>0.62919999999999998</v>
          </cell>
          <cell r="O22">
            <v>0.42499999999999993</v>
          </cell>
          <cell r="P22">
            <v>0.41700000000000004</v>
          </cell>
          <cell r="Q22">
            <v>0.26300000000000001</v>
          </cell>
          <cell r="R22">
            <v>0</v>
          </cell>
          <cell r="S22">
            <v>0</v>
          </cell>
          <cell r="T22">
            <v>0</v>
          </cell>
          <cell r="U22">
            <v>2.0000000000000001E-4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0.629</v>
          </cell>
          <cell r="AM22">
            <v>0</v>
          </cell>
          <cell r="AN22">
            <v>0</v>
          </cell>
          <cell r="AO22">
            <v>0</v>
          </cell>
          <cell r="AP22">
            <v>0.42499999999999999</v>
          </cell>
          <cell r="AQ22">
            <v>0</v>
          </cell>
          <cell r="AR22">
            <v>0</v>
          </cell>
          <cell r="AS22">
            <v>0</v>
          </cell>
          <cell r="AT22">
            <v>0.41700000000000004</v>
          </cell>
          <cell r="AU22">
            <v>0</v>
          </cell>
          <cell r="AV22">
            <v>0</v>
          </cell>
          <cell r="AW22">
            <v>0</v>
          </cell>
          <cell r="AX22">
            <v>0.39900000000000002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B23" t="str">
            <v>2 класс</v>
          </cell>
          <cell r="C23">
            <v>0</v>
          </cell>
          <cell r="D23">
            <v>2E-3</v>
          </cell>
          <cell r="E23">
            <v>0</v>
          </cell>
          <cell r="F23">
            <v>0.20900000000000002</v>
          </cell>
          <cell r="G23">
            <v>0</v>
          </cell>
          <cell r="H23">
            <v>8.0000000000000002E-3</v>
          </cell>
          <cell r="I23">
            <v>0</v>
          </cell>
          <cell r="J23">
            <v>5.0000000000000001E-3</v>
          </cell>
          <cell r="K23">
            <v>0</v>
          </cell>
          <cell r="L23">
            <v>0.16699999999999998</v>
          </cell>
          <cell r="M23">
            <v>0.40900000000000003</v>
          </cell>
          <cell r="N23">
            <v>0.78500000000000003</v>
          </cell>
          <cell r="O23">
            <v>0.69200000000000006</v>
          </cell>
          <cell r="P23">
            <v>5.1999999999999998E-2</v>
          </cell>
          <cell r="Q23">
            <v>7.3000000000000009E-2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0.99199999999999999</v>
          </cell>
          <cell r="AM23">
            <v>0</v>
          </cell>
          <cell r="AN23">
            <v>0</v>
          </cell>
          <cell r="AO23">
            <v>0</v>
          </cell>
          <cell r="AP23">
            <v>0.49099999999999999</v>
          </cell>
          <cell r="AQ23">
            <v>0</v>
          </cell>
          <cell r="AR23">
            <v>0</v>
          </cell>
          <cell r="AS23">
            <v>0</v>
          </cell>
          <cell r="AT23">
            <v>4.9000000000000002E-2</v>
          </cell>
          <cell r="AU23">
            <v>0</v>
          </cell>
          <cell r="AV23">
            <v>0</v>
          </cell>
          <cell r="AW23">
            <v>0</v>
          </cell>
          <cell r="AX23">
            <v>0.23499999999999999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2E-3</v>
          </cell>
          <cell r="BT23">
            <v>0</v>
          </cell>
          <cell r="BU23">
            <v>0.20900000000000002</v>
          </cell>
          <cell r="BV23">
            <v>0</v>
          </cell>
          <cell r="BW23">
            <v>8.0000000000000002E-3</v>
          </cell>
          <cell r="BX23">
            <v>0</v>
          </cell>
          <cell r="BY23">
            <v>5.0000000000000001E-3</v>
          </cell>
        </row>
        <row r="24">
          <cell r="B24" t="str">
            <v>3 класс</v>
          </cell>
          <cell r="C24">
            <v>109.69540000000001</v>
          </cell>
          <cell r="D24">
            <v>0</v>
          </cell>
          <cell r="E24">
            <v>104.827</v>
          </cell>
          <cell r="F24">
            <v>2.6000000000000002E-2</v>
          </cell>
          <cell r="G24">
            <v>99.471000000000004</v>
          </cell>
          <cell r="H24">
            <v>7.4999999999999997E-3</v>
          </cell>
          <cell r="I24">
            <v>89.771000000000001</v>
          </cell>
          <cell r="J24">
            <v>2.8000000000000001E-2</v>
          </cell>
          <cell r="K24">
            <v>87.147999999999996</v>
          </cell>
          <cell r="L24">
            <v>0.11899999999999999</v>
          </cell>
          <cell r="M24">
            <v>1.2254</v>
          </cell>
          <cell r="N24">
            <v>37.427</v>
          </cell>
          <cell r="O24">
            <v>22.769999999999996</v>
          </cell>
          <cell r="P24">
            <v>609.90550000000007</v>
          </cell>
          <cell r="Q24">
            <v>164.126</v>
          </cell>
          <cell r="R24">
            <v>0</v>
          </cell>
          <cell r="S24">
            <v>0</v>
          </cell>
          <cell r="T24">
            <v>0</v>
          </cell>
          <cell r="U24">
            <v>0.192</v>
          </cell>
          <cell r="V24">
            <v>0</v>
          </cell>
          <cell r="W24">
            <v>0</v>
          </cell>
          <cell r="X24">
            <v>0.13700000000000001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32.392999999999994</v>
          </cell>
          <cell r="AM24">
            <v>0</v>
          </cell>
          <cell r="AN24">
            <v>0</v>
          </cell>
          <cell r="AO24">
            <v>0</v>
          </cell>
          <cell r="AP24">
            <v>17.258499999999998</v>
          </cell>
          <cell r="AQ24">
            <v>0</v>
          </cell>
          <cell r="AR24">
            <v>0</v>
          </cell>
          <cell r="AS24">
            <v>0</v>
          </cell>
          <cell r="AT24">
            <v>600.226</v>
          </cell>
          <cell r="AU24">
            <v>0</v>
          </cell>
          <cell r="AV24">
            <v>0</v>
          </cell>
          <cell r="AW24">
            <v>0</v>
          </cell>
          <cell r="AX24">
            <v>161.59400000000002</v>
          </cell>
          <cell r="AY24">
            <v>0</v>
          </cell>
          <cell r="AZ24">
            <v>0</v>
          </cell>
          <cell r="BA24">
            <v>0.26539999999999997</v>
          </cell>
          <cell r="BB24">
            <v>0.26539999999999997</v>
          </cell>
          <cell r="BC24">
            <v>0</v>
          </cell>
          <cell r="BD24">
            <v>4.8679999999999994</v>
          </cell>
          <cell r="BE24">
            <v>4.8679999999999994</v>
          </cell>
          <cell r="BF24">
            <v>0</v>
          </cell>
          <cell r="BG24">
            <v>5.3559999999999999</v>
          </cell>
          <cell r="BH24">
            <v>5.3559999999999999</v>
          </cell>
          <cell r="BI24">
            <v>0</v>
          </cell>
          <cell r="BJ24">
            <v>9.7000000000000011</v>
          </cell>
          <cell r="BK24">
            <v>9.7000000000000011</v>
          </cell>
          <cell r="BL24">
            <v>0</v>
          </cell>
          <cell r="BM24">
            <v>2.6230000000000002</v>
          </cell>
          <cell r="BN24">
            <v>2.6230000000000002</v>
          </cell>
          <cell r="BO24">
            <v>0</v>
          </cell>
          <cell r="BP24">
            <v>0</v>
          </cell>
          <cell r="BQ24">
            <v>0</v>
          </cell>
          <cell r="BR24">
            <v>109.69499999999999</v>
          </cell>
          <cell r="BS24">
            <v>0</v>
          </cell>
          <cell r="BT24">
            <v>104.827</v>
          </cell>
          <cell r="BU24">
            <v>2.6000000000000002E-2</v>
          </cell>
          <cell r="BV24">
            <v>99.471000000000004</v>
          </cell>
          <cell r="BW24">
            <v>7.4999999999999997E-3</v>
          </cell>
          <cell r="BX24">
            <v>89.771000000000001</v>
          </cell>
          <cell r="BY24">
            <v>2.8000000000000001E-2</v>
          </cell>
        </row>
        <row r="25">
          <cell r="B25" t="str">
            <v>4 класс</v>
          </cell>
          <cell r="C25">
            <v>1173.45316</v>
          </cell>
          <cell r="D25">
            <v>1.0999999999999999E-2</v>
          </cell>
          <cell r="E25">
            <v>1173.2280800000001</v>
          </cell>
          <cell r="F25">
            <v>0.67849999999999999</v>
          </cell>
          <cell r="G25">
            <v>1173.22801</v>
          </cell>
          <cell r="H25">
            <v>0.1217</v>
          </cell>
          <cell r="I25">
            <v>1173.22783</v>
          </cell>
          <cell r="J25">
            <v>2E-3</v>
          </cell>
          <cell r="K25">
            <v>1173.09825</v>
          </cell>
          <cell r="L25">
            <v>0.129</v>
          </cell>
          <cell r="M25">
            <v>367.04699999999991</v>
          </cell>
          <cell r="N25">
            <v>716.10857999999996</v>
          </cell>
          <cell r="O25">
            <v>557.34767000000011</v>
          </cell>
          <cell r="P25">
            <v>792.80188000000021</v>
          </cell>
          <cell r="Q25">
            <v>545.38404000000025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0.70200000000000007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2.4500000000000002</v>
          </cell>
          <cell r="AI25">
            <v>364.57599999999991</v>
          </cell>
          <cell r="AJ25">
            <v>0</v>
          </cell>
          <cell r="AK25">
            <v>0</v>
          </cell>
          <cell r="AL25">
            <v>1.5387999999999999</v>
          </cell>
          <cell r="AM25">
            <v>715.01200000000006</v>
          </cell>
          <cell r="AN25">
            <v>0</v>
          </cell>
          <cell r="AO25">
            <v>0</v>
          </cell>
          <cell r="AP25">
            <v>1.0359999999999998</v>
          </cell>
          <cell r="AQ25">
            <v>555.053</v>
          </cell>
          <cell r="AR25">
            <v>0</v>
          </cell>
          <cell r="AS25">
            <v>0</v>
          </cell>
          <cell r="AT25">
            <v>0.38400000000000001</v>
          </cell>
          <cell r="AU25">
            <v>792.29800000000012</v>
          </cell>
          <cell r="AV25">
            <v>0</v>
          </cell>
          <cell r="AW25">
            <v>0</v>
          </cell>
          <cell r="AX25">
            <v>2.9550000000000001</v>
          </cell>
          <cell r="AY25">
            <v>542.42600000000016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0.22508</v>
          </cell>
          <cell r="BE25">
            <v>0.22508</v>
          </cell>
          <cell r="BF25">
            <v>0</v>
          </cell>
          <cell r="BG25">
            <v>7.0000000000000007E-5</v>
          </cell>
          <cell r="BH25">
            <v>7.0000000000000007E-5</v>
          </cell>
          <cell r="BI25">
            <v>0</v>
          </cell>
          <cell r="BJ25">
            <v>1.1000000000000002E-4</v>
          </cell>
          <cell r="BK25">
            <v>1.1000000000000002E-4</v>
          </cell>
          <cell r="BL25">
            <v>0</v>
          </cell>
          <cell r="BM25">
            <v>0.13003999999999999</v>
          </cell>
          <cell r="BN25">
            <v>0.13003999999999999</v>
          </cell>
          <cell r="BO25">
            <v>0</v>
          </cell>
          <cell r="BP25">
            <v>0</v>
          </cell>
          <cell r="BQ25">
            <v>0</v>
          </cell>
          <cell r="BR25">
            <v>1173.45316</v>
          </cell>
          <cell r="BS25">
            <v>1.0999999999999999E-2</v>
          </cell>
          <cell r="BT25">
            <v>1173.2280800000001</v>
          </cell>
          <cell r="BU25">
            <v>0.67879999999999996</v>
          </cell>
          <cell r="BV25">
            <v>1173.22801</v>
          </cell>
          <cell r="BW25">
            <v>0.12189999999999999</v>
          </cell>
          <cell r="BX25">
            <v>1173.22783</v>
          </cell>
          <cell r="BY25">
            <v>2E-3</v>
          </cell>
        </row>
        <row r="26">
          <cell r="B26" t="str">
            <v>Всего</v>
          </cell>
          <cell r="C26">
            <v>1283.1485600000001</v>
          </cell>
          <cell r="D26">
            <v>1.2999999999999999E-2</v>
          </cell>
          <cell r="E26">
            <v>1278.0550800000001</v>
          </cell>
          <cell r="F26">
            <v>0.91349999999999998</v>
          </cell>
          <cell r="G26">
            <v>1272.69901</v>
          </cell>
          <cell r="H26">
            <v>0.13719999999999999</v>
          </cell>
          <cell r="I26">
            <v>1262.99883</v>
          </cell>
          <cell r="J26">
            <v>3.5000000000000003E-2</v>
          </cell>
          <cell r="K26">
            <v>1260.2462499999999</v>
          </cell>
          <cell r="L26">
            <v>0.55099999999999993</v>
          </cell>
          <cell r="M26">
            <v>368.89439999999991</v>
          </cell>
          <cell r="N26">
            <v>754.94977999999992</v>
          </cell>
          <cell r="O26">
            <v>581.23467000000005</v>
          </cell>
          <cell r="P26">
            <v>1403.1763800000003</v>
          </cell>
          <cell r="Q26">
            <v>709.84604000000024</v>
          </cell>
          <cell r="R26">
            <v>0</v>
          </cell>
          <cell r="S26">
            <v>0</v>
          </cell>
          <cell r="T26">
            <v>0</v>
          </cell>
          <cell r="U26">
            <v>0.19220000000000001</v>
          </cell>
          <cell r="V26">
            <v>0</v>
          </cell>
          <cell r="W26">
            <v>0</v>
          </cell>
          <cell r="X26">
            <v>0.83900000000000008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2.4500000000000002</v>
          </cell>
          <cell r="AI26">
            <v>364.57599999999991</v>
          </cell>
          <cell r="AJ26">
            <v>0</v>
          </cell>
          <cell r="AK26">
            <v>0</v>
          </cell>
          <cell r="AL26">
            <v>35.552799999999998</v>
          </cell>
          <cell r="AM26">
            <v>715.01200000000006</v>
          </cell>
          <cell r="AN26">
            <v>0</v>
          </cell>
          <cell r="AO26">
            <v>0</v>
          </cell>
          <cell r="AP26">
            <v>19.2105</v>
          </cell>
          <cell r="AQ26">
            <v>555.053</v>
          </cell>
          <cell r="AR26">
            <v>0</v>
          </cell>
          <cell r="AS26">
            <v>0</v>
          </cell>
          <cell r="AT26">
            <v>601.07600000000002</v>
          </cell>
          <cell r="AU26">
            <v>792.29800000000012</v>
          </cell>
          <cell r="AV26">
            <v>0</v>
          </cell>
          <cell r="AW26">
            <v>0</v>
          </cell>
          <cell r="AX26">
            <v>165.18300000000002</v>
          </cell>
          <cell r="AY26">
            <v>542.42600000000016</v>
          </cell>
          <cell r="AZ26">
            <v>0</v>
          </cell>
          <cell r="BA26">
            <v>0.26539999999999997</v>
          </cell>
          <cell r="BB26">
            <v>0.26539999999999997</v>
          </cell>
          <cell r="BC26">
            <v>0</v>
          </cell>
          <cell r="BD26">
            <v>5.0930799999999996</v>
          </cell>
          <cell r="BE26">
            <v>5.0930799999999996</v>
          </cell>
          <cell r="BF26">
            <v>0</v>
          </cell>
          <cell r="BG26">
            <v>5.3560699999999999</v>
          </cell>
          <cell r="BH26">
            <v>5.3560699999999999</v>
          </cell>
          <cell r="BI26">
            <v>0</v>
          </cell>
          <cell r="BJ26">
            <v>9.7001100000000005</v>
          </cell>
          <cell r="BK26">
            <v>9.7001100000000005</v>
          </cell>
          <cell r="BL26">
            <v>0</v>
          </cell>
          <cell r="BM26">
            <v>2.7530400000000004</v>
          </cell>
          <cell r="BN26">
            <v>2.7530400000000004</v>
          </cell>
          <cell r="BO26">
            <v>0</v>
          </cell>
          <cell r="BP26">
            <v>0</v>
          </cell>
          <cell r="BQ26">
            <v>0</v>
          </cell>
          <cell r="BR26">
            <v>1283.14816</v>
          </cell>
          <cell r="BS26">
            <v>1.2999999999999999E-2</v>
          </cell>
          <cell r="BT26">
            <v>1278.0550800000001</v>
          </cell>
          <cell r="BU26">
            <v>0.91379999999999995</v>
          </cell>
          <cell r="BV26">
            <v>1272.69901</v>
          </cell>
          <cell r="BW26">
            <v>0.13739999999999999</v>
          </cell>
          <cell r="BX26">
            <v>1262.99883</v>
          </cell>
          <cell r="BY26">
            <v>3.5000000000000003E-2</v>
          </cell>
        </row>
        <row r="27">
          <cell r="A27" t="str">
            <v>Неопасные отходы</v>
          </cell>
          <cell r="B27" t="str">
            <v>5 класс</v>
          </cell>
          <cell r="C27">
            <v>1163.18</v>
          </cell>
          <cell r="D27">
            <v>67.52</v>
          </cell>
          <cell r="E27">
            <v>1129.42</v>
          </cell>
          <cell r="F27">
            <v>6.9079999999999995</v>
          </cell>
          <cell r="G27">
            <v>1082.56</v>
          </cell>
          <cell r="H27">
            <v>18.86</v>
          </cell>
          <cell r="I27">
            <v>1019.57</v>
          </cell>
          <cell r="J27">
            <v>29.602</v>
          </cell>
          <cell r="K27">
            <v>959.08</v>
          </cell>
          <cell r="L27">
            <v>7.0830000000000002</v>
          </cell>
          <cell r="M27">
            <v>7525.9160000000011</v>
          </cell>
          <cell r="N27">
            <v>7725.24</v>
          </cell>
          <cell r="O27">
            <v>1953.6699999999996</v>
          </cell>
          <cell r="P27">
            <v>1352.0159000000001</v>
          </cell>
          <cell r="Q27">
            <v>1444.8369999999995</v>
          </cell>
          <cell r="R27">
            <v>7135.1409999999996</v>
          </cell>
          <cell r="S27">
            <v>0</v>
          </cell>
          <cell r="T27">
            <v>0</v>
          </cell>
          <cell r="U27">
            <v>6663.5340000000006</v>
          </cell>
          <cell r="V27">
            <v>0</v>
          </cell>
          <cell r="W27">
            <v>0</v>
          </cell>
          <cell r="X27">
            <v>1421.9370000000001</v>
          </cell>
          <cell r="Y27">
            <v>0</v>
          </cell>
          <cell r="Z27">
            <v>0</v>
          </cell>
          <cell r="AA27">
            <v>969.67</v>
          </cell>
          <cell r="AB27">
            <v>0</v>
          </cell>
          <cell r="AC27">
            <v>0</v>
          </cell>
          <cell r="AD27">
            <v>581.55700000000002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313.70900000000006</v>
          </cell>
          <cell r="AJ27">
            <v>0</v>
          </cell>
          <cell r="AK27">
            <v>0</v>
          </cell>
          <cell r="AL27">
            <v>0.21200000000000002</v>
          </cell>
          <cell r="AM27">
            <v>967.12200000000007</v>
          </cell>
          <cell r="AN27">
            <v>0</v>
          </cell>
          <cell r="AO27">
            <v>0</v>
          </cell>
          <cell r="AP27">
            <v>4.9000000000000002E-2</v>
          </cell>
          <cell r="AQ27">
            <v>496.78800000000007</v>
          </cell>
          <cell r="AR27">
            <v>0</v>
          </cell>
          <cell r="AS27">
            <v>0</v>
          </cell>
          <cell r="AT27">
            <v>0</v>
          </cell>
          <cell r="AU27">
            <v>330.58089999999999</v>
          </cell>
          <cell r="AV27">
            <v>0</v>
          </cell>
          <cell r="AW27">
            <v>0</v>
          </cell>
          <cell r="AX27">
            <v>0</v>
          </cell>
          <cell r="AY27">
            <v>789.20499999999981</v>
          </cell>
          <cell r="AZ27">
            <v>0</v>
          </cell>
          <cell r="BA27">
            <v>21.85</v>
          </cell>
          <cell r="BB27">
            <v>21.85</v>
          </cell>
          <cell r="BC27">
            <v>0</v>
          </cell>
          <cell r="BD27">
            <v>33.76</v>
          </cell>
          <cell r="BE27">
            <v>33.76</v>
          </cell>
          <cell r="BF27">
            <v>0</v>
          </cell>
          <cell r="BG27">
            <v>46.86</v>
          </cell>
          <cell r="BH27">
            <v>46.86</v>
          </cell>
          <cell r="BI27">
            <v>0</v>
          </cell>
          <cell r="BJ27">
            <v>62.990000000000009</v>
          </cell>
          <cell r="BK27">
            <v>62.990000000000009</v>
          </cell>
          <cell r="BL27">
            <v>0</v>
          </cell>
          <cell r="BM27">
            <v>60.490000000000009</v>
          </cell>
          <cell r="BN27">
            <v>60.490000000000009</v>
          </cell>
          <cell r="BO27">
            <v>0</v>
          </cell>
          <cell r="BP27">
            <v>0</v>
          </cell>
          <cell r="BQ27">
            <v>0</v>
          </cell>
          <cell r="BR27">
            <v>1163.18</v>
          </cell>
          <cell r="BS27">
            <v>67.52</v>
          </cell>
          <cell r="BT27">
            <v>1129.42</v>
          </cell>
          <cell r="BU27">
            <v>6.8959999999999999</v>
          </cell>
          <cell r="BV27">
            <v>1082.56</v>
          </cell>
          <cell r="BW27">
            <v>18.86</v>
          </cell>
          <cell r="BX27">
            <v>1019.57</v>
          </cell>
          <cell r="BY27">
            <v>29.602</v>
          </cell>
        </row>
        <row r="28">
          <cell r="B28" t="str">
            <v>Всего</v>
          </cell>
          <cell r="C28">
            <v>1163.18</v>
          </cell>
          <cell r="D28">
            <v>67.52</v>
          </cell>
          <cell r="E28">
            <v>1129.42</v>
          </cell>
          <cell r="F28">
            <v>6.9079999999999995</v>
          </cell>
          <cell r="G28">
            <v>1082.56</v>
          </cell>
          <cell r="H28">
            <v>18.86</v>
          </cell>
          <cell r="I28">
            <v>1019.57</v>
          </cell>
          <cell r="J28">
            <v>29.602</v>
          </cell>
          <cell r="K28">
            <v>959.08</v>
          </cell>
          <cell r="L28">
            <v>7.0830000000000002</v>
          </cell>
          <cell r="M28">
            <v>7525.9160000000011</v>
          </cell>
          <cell r="N28">
            <v>7725.24</v>
          </cell>
          <cell r="O28">
            <v>1953.6699999999996</v>
          </cell>
          <cell r="P28">
            <v>1352.0159000000001</v>
          </cell>
          <cell r="Q28">
            <v>1444.8369999999995</v>
          </cell>
          <cell r="R28">
            <v>7135.1409999999996</v>
          </cell>
          <cell r="S28">
            <v>0</v>
          </cell>
          <cell r="T28">
            <v>0</v>
          </cell>
          <cell r="U28">
            <v>6663.5340000000006</v>
          </cell>
          <cell r="V28">
            <v>0</v>
          </cell>
          <cell r="W28">
            <v>0</v>
          </cell>
          <cell r="X28">
            <v>1421.9370000000001</v>
          </cell>
          <cell r="Y28">
            <v>0</v>
          </cell>
          <cell r="Z28">
            <v>0</v>
          </cell>
          <cell r="AA28">
            <v>969.67</v>
          </cell>
          <cell r="AB28">
            <v>0</v>
          </cell>
          <cell r="AC28">
            <v>0</v>
          </cell>
          <cell r="AD28">
            <v>581.55700000000002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313.70900000000006</v>
          </cell>
          <cell r="AJ28">
            <v>0</v>
          </cell>
          <cell r="AK28">
            <v>0</v>
          </cell>
          <cell r="AL28">
            <v>0.21200000000000002</v>
          </cell>
          <cell r="AM28">
            <v>967.12200000000007</v>
          </cell>
          <cell r="AN28">
            <v>0</v>
          </cell>
          <cell r="AO28">
            <v>0</v>
          </cell>
          <cell r="AP28">
            <v>4.9000000000000002E-2</v>
          </cell>
          <cell r="AQ28">
            <v>496.78800000000007</v>
          </cell>
          <cell r="AR28">
            <v>0</v>
          </cell>
          <cell r="AS28">
            <v>0</v>
          </cell>
          <cell r="AT28">
            <v>0</v>
          </cell>
          <cell r="AU28">
            <v>330.58089999999999</v>
          </cell>
          <cell r="AV28">
            <v>0</v>
          </cell>
          <cell r="AW28">
            <v>0</v>
          </cell>
          <cell r="AX28">
            <v>0</v>
          </cell>
          <cell r="AY28">
            <v>789.20499999999981</v>
          </cell>
          <cell r="AZ28">
            <v>0</v>
          </cell>
          <cell r="BA28">
            <v>21.85</v>
          </cell>
          <cell r="BB28">
            <v>21.85</v>
          </cell>
          <cell r="BC28">
            <v>0</v>
          </cell>
          <cell r="BD28">
            <v>33.76</v>
          </cell>
          <cell r="BE28">
            <v>33.76</v>
          </cell>
          <cell r="BF28">
            <v>0</v>
          </cell>
          <cell r="BG28">
            <v>46.86</v>
          </cell>
          <cell r="BH28">
            <v>46.86</v>
          </cell>
          <cell r="BI28">
            <v>0</v>
          </cell>
          <cell r="BJ28">
            <v>62.990000000000009</v>
          </cell>
          <cell r="BK28">
            <v>62.990000000000009</v>
          </cell>
          <cell r="BL28">
            <v>0</v>
          </cell>
          <cell r="BM28">
            <v>60.490000000000009</v>
          </cell>
          <cell r="BN28">
            <v>60.490000000000009</v>
          </cell>
          <cell r="BO28">
            <v>0</v>
          </cell>
          <cell r="BP28">
            <v>0</v>
          </cell>
          <cell r="BQ28">
            <v>0</v>
          </cell>
          <cell r="BR28">
            <v>1163.18</v>
          </cell>
          <cell r="BS28">
            <v>67.52</v>
          </cell>
          <cell r="BT28">
            <v>1129.42</v>
          </cell>
          <cell r="BU28">
            <v>6.8959999999999999</v>
          </cell>
          <cell r="BV28">
            <v>1082.56</v>
          </cell>
          <cell r="BW28">
            <v>18.86</v>
          </cell>
          <cell r="BX28">
            <v>1019.57</v>
          </cell>
          <cell r="BY28">
            <v>29.602</v>
          </cell>
        </row>
        <row r="29">
          <cell r="A29" t="str">
            <v>Всего</v>
          </cell>
          <cell r="C29">
            <v>2446.3285599999999</v>
          </cell>
          <cell r="D29">
            <v>67.533000000000001</v>
          </cell>
          <cell r="E29">
            <v>2407.4750800000002</v>
          </cell>
          <cell r="F29">
            <v>7.8214999999999995</v>
          </cell>
          <cell r="G29">
            <v>2355.2590099999998</v>
          </cell>
          <cell r="H29">
            <v>18.997199999999999</v>
          </cell>
          <cell r="I29">
            <v>2282.5688300000002</v>
          </cell>
          <cell r="J29">
            <v>29.637</v>
          </cell>
          <cell r="K29">
            <v>2219.3262500000001</v>
          </cell>
          <cell r="L29">
            <v>7.6340000000000003</v>
          </cell>
          <cell r="M29">
            <v>7894.8104000000012</v>
          </cell>
          <cell r="N29">
            <v>8480.1897800000006</v>
          </cell>
          <cell r="O29">
            <v>2534.9046699999999</v>
          </cell>
          <cell r="P29">
            <v>2755.1922800000002</v>
          </cell>
          <cell r="Q29">
            <v>2154.6830399999999</v>
          </cell>
          <cell r="R29">
            <v>7135.1409999999996</v>
          </cell>
          <cell r="S29">
            <v>0</v>
          </cell>
          <cell r="T29">
            <v>0</v>
          </cell>
          <cell r="U29">
            <v>6663.726200000001</v>
          </cell>
          <cell r="V29">
            <v>0</v>
          </cell>
          <cell r="W29">
            <v>0</v>
          </cell>
          <cell r="X29">
            <v>1422.7760000000001</v>
          </cell>
          <cell r="Y29">
            <v>0</v>
          </cell>
          <cell r="Z29">
            <v>0</v>
          </cell>
          <cell r="AA29">
            <v>969.67</v>
          </cell>
          <cell r="AB29">
            <v>0</v>
          </cell>
          <cell r="AC29">
            <v>0</v>
          </cell>
          <cell r="AD29">
            <v>581.55700000000002</v>
          </cell>
          <cell r="AE29">
            <v>0</v>
          </cell>
          <cell r="AF29">
            <v>0</v>
          </cell>
          <cell r="AG29">
            <v>0</v>
          </cell>
          <cell r="AH29">
            <v>2.4500000000000002</v>
          </cell>
          <cell r="AI29">
            <v>678.28499999999997</v>
          </cell>
          <cell r="AJ29">
            <v>0</v>
          </cell>
          <cell r="AK29">
            <v>0</v>
          </cell>
          <cell r="AL29">
            <v>35.764800000000001</v>
          </cell>
          <cell r="AM29">
            <v>1682.134</v>
          </cell>
          <cell r="AN29">
            <v>0</v>
          </cell>
          <cell r="AO29">
            <v>0</v>
          </cell>
          <cell r="AP29">
            <v>19.259499999999999</v>
          </cell>
          <cell r="AQ29">
            <v>1051.8410000000001</v>
          </cell>
          <cell r="AR29">
            <v>0</v>
          </cell>
          <cell r="AS29">
            <v>0</v>
          </cell>
          <cell r="AT29">
            <v>601.07600000000002</v>
          </cell>
          <cell r="AU29">
            <v>1122.8789000000002</v>
          </cell>
          <cell r="AV29">
            <v>0</v>
          </cell>
          <cell r="AW29">
            <v>0</v>
          </cell>
          <cell r="AX29">
            <v>165.18300000000002</v>
          </cell>
          <cell r="AY29">
            <v>1331.6309999999999</v>
          </cell>
          <cell r="AZ29">
            <v>0</v>
          </cell>
          <cell r="BA29">
            <v>22.115400000000001</v>
          </cell>
          <cell r="BB29">
            <v>22.115400000000001</v>
          </cell>
          <cell r="BC29">
            <v>0</v>
          </cell>
          <cell r="BD29">
            <v>38.853079999999999</v>
          </cell>
          <cell r="BE29">
            <v>38.853079999999999</v>
          </cell>
          <cell r="BF29">
            <v>0</v>
          </cell>
          <cell r="BG29">
            <v>52.216070000000002</v>
          </cell>
          <cell r="BH29">
            <v>52.216070000000002</v>
          </cell>
          <cell r="BI29">
            <v>0</v>
          </cell>
          <cell r="BJ29">
            <v>72.690110000000004</v>
          </cell>
          <cell r="BK29">
            <v>72.690110000000004</v>
          </cell>
          <cell r="BL29">
            <v>0</v>
          </cell>
          <cell r="BM29">
            <v>63.243040000000008</v>
          </cell>
          <cell r="BN29">
            <v>63.243040000000008</v>
          </cell>
          <cell r="BO29">
            <v>0</v>
          </cell>
          <cell r="BP29">
            <v>0</v>
          </cell>
          <cell r="BQ29">
            <v>0</v>
          </cell>
          <cell r="BR29">
            <v>2446.32816</v>
          </cell>
          <cell r="BS29">
            <v>67.533000000000001</v>
          </cell>
          <cell r="BT29">
            <v>2407.4750800000002</v>
          </cell>
          <cell r="BU29">
            <v>7.8098000000000001</v>
          </cell>
          <cell r="BV29">
            <v>2355.2590099999998</v>
          </cell>
          <cell r="BW29">
            <v>18.997399999999999</v>
          </cell>
          <cell r="BX29">
            <v>2282.5688300000002</v>
          </cell>
          <cell r="BY29">
            <v>29.637</v>
          </cell>
        </row>
        <row r="32">
          <cell r="A32" t="str">
            <v>Источник данных</v>
          </cell>
        </row>
        <row r="35">
          <cell r="A35" t="str">
            <v>Рефтинская ГРЭС</v>
          </cell>
        </row>
        <row r="36">
          <cell r="C36" t="str">
            <v>НАЛИЧИЕ ОТХОДОВ НА НАЧАЛО ОТЧЕТНОГО ПЕРИОДА, ТОНН</v>
          </cell>
          <cell r="I36" t="str">
            <v>306-3 ОБРАЗОВАНИЕ ОТХОДОВ</v>
          </cell>
          <cell r="L36" t="str">
            <v>306-4 ОБРАЩЕНИЕ С ОТХОДАМИ В РАМКАХ ЦИКЛИЧЕСКОЙ ЭКОНОМИКИ</v>
          </cell>
          <cell r="U36" t="str">
            <v>306-5 ОБРАЩЕНИЕ С ОТХОДАМИ БЕЗ ВОССТАНОВЛЕНИЯ</v>
          </cell>
          <cell r="AG36" t="str">
            <v>РАЗМЕЩЕНИЕ ОТХОДОВ НА ЭКСПЛУАТИРУЕМЫХ ОБЪЕКТАХ, ТОНН</v>
          </cell>
          <cell r="AP36" t="str">
            <v>НАЛИЧИЕ ОТХОДОВ НА КОНЕЦ ОТЧЕТНОГО ПЕРИОДА, ТОНН</v>
          </cell>
        </row>
        <row r="37">
          <cell r="C37" t="str">
            <v>2019</v>
          </cell>
          <cell r="E37" t="str">
            <v>2018</v>
          </cell>
          <cell r="G37" t="str">
            <v>2017</v>
          </cell>
          <cell r="I37" t="str">
            <v>2019</v>
          </cell>
          <cell r="J37" t="str">
            <v>2018</v>
          </cell>
          <cell r="K37" t="str">
            <v>2017</v>
          </cell>
          <cell r="L37" t="str">
            <v>2019</v>
          </cell>
          <cell r="O37" t="str">
            <v>2018</v>
          </cell>
          <cell r="R37" t="str">
            <v>2017</v>
          </cell>
          <cell r="U37" t="str">
            <v>2019</v>
          </cell>
          <cell r="Y37" t="str">
            <v>2018</v>
          </cell>
          <cell r="AC37" t="str">
            <v>2017</v>
          </cell>
          <cell r="AG37" t="str">
            <v>2019</v>
          </cell>
          <cell r="AJ37" t="str">
            <v>2018</v>
          </cell>
          <cell r="AM37" t="str">
            <v>2017</v>
          </cell>
          <cell r="AP37" t="str">
            <v>2019</v>
          </cell>
          <cell r="AR37" t="str">
            <v>2018</v>
          </cell>
          <cell r="AT37" t="str">
            <v>2017</v>
          </cell>
        </row>
        <row r="38">
          <cell r="C38" t="str">
            <v>Хранение</v>
          </cell>
          <cell r="D38" t="str">
            <v>Накопление</v>
          </cell>
          <cell r="E38" t="str">
            <v>Хранение</v>
          </cell>
          <cell r="F38" t="str">
            <v>Накопление</v>
          </cell>
          <cell r="G38" t="str">
            <v>Хранение</v>
          </cell>
          <cell r="H38" t="str">
            <v>Накопление</v>
          </cell>
          <cell r="I38" t="str">
            <v>Общее количество образованных отходов, тонн</v>
          </cell>
          <cell r="J38" t="str">
            <v>Общее количество образованных отходов, тонн</v>
          </cell>
          <cell r="K38" t="str">
            <v>Общее количество образованных отходов, тонн</v>
          </cell>
          <cell r="L38" t="str">
            <v>Общее количество отходов, переданное на утилизацию, тонн</v>
          </cell>
          <cell r="M38" t="str">
            <v>Общее количество отходов, переданное на переработку, тонн</v>
          </cell>
          <cell r="N38" t="str">
            <v>Общее количество отходов, переданное на прочие восстановительные операции, тонн</v>
          </cell>
          <cell r="O38" t="str">
            <v>Общее количество отходов, переданное на утилизацию, тонн</v>
          </cell>
          <cell r="P38" t="str">
            <v>Общее количество отходов, переданное на переработку, тонн</v>
          </cell>
          <cell r="Q38" t="str">
            <v>Общее количество отходов, переданное на прочие восстановительные операции, тонн</v>
          </cell>
          <cell r="R38" t="str">
            <v>Общее количество отходов, переданное на утилизацию, тонн</v>
          </cell>
          <cell r="S38" t="str">
            <v>Общее количество отходов, переданное на переработку, тонн</v>
          </cell>
          <cell r="T38" t="str">
            <v>Общее количество отходов, переданное на прочие восстановительные операции, тонн</v>
          </cell>
          <cell r="U38" t="str">
            <v>Общее количество отходов, переданное на сжигание (с рекуперацией энергии), тонн</v>
          </cell>
          <cell r="V38" t="str">
            <v>Общее количество отходов, переданное на сжигание (без рекуперации энергии), тонн</v>
          </cell>
          <cell r="W38" t="str">
            <v>Общее количество отходов, переданное на захоронение на полигоне, тонн</v>
          </cell>
          <cell r="X38" t="str">
            <v>Общее количество отходов, переданное на прочие виды обращения с отходами без восстановления, тонн</v>
          </cell>
          <cell r="Y38" t="str">
            <v>Общее количество отходов, переданное на сжигание (с рекуперацией энергии), тонн</v>
          </cell>
          <cell r="Z38" t="str">
            <v>Общее количество отходов, переданное на сжигание (без рекуперации энергии), тонн</v>
          </cell>
          <cell r="AA38" t="str">
            <v>Общее количество отходов, переданное на захоронение на полигоне, тонн</v>
          </cell>
          <cell r="AB38" t="str">
            <v>Общее количество отходов, переданное на прочие виды обращения с отходами без восстановления, тонн</v>
          </cell>
          <cell r="AC38" t="str">
            <v>Общее количество отходов, переданное на сжигание (с рекуперацией энергии), тонн</v>
          </cell>
          <cell r="AD38" t="str">
            <v>Общее количество отходов, переданное на сжигание (без рекуперации энергии), тонн</v>
          </cell>
          <cell r="AE38" t="str">
            <v>Общее количество отходов, переданное на захоронение на полигоне, тонн</v>
          </cell>
          <cell r="AF38" t="str">
            <v>Общее количество отходов, переданное на прочие виды обращения с отходами без восстановления, тонн</v>
          </cell>
          <cell r="AG38" t="str">
            <v>Хранение</v>
          </cell>
          <cell r="AH38" t="str">
            <v>Всего</v>
          </cell>
          <cell r="AI38" t="str">
            <v>захоронение</v>
          </cell>
          <cell r="AJ38" t="str">
            <v>Хранение</v>
          </cell>
          <cell r="AK38" t="str">
            <v>Всего</v>
          </cell>
          <cell r="AL38" t="str">
            <v>захоронение</v>
          </cell>
          <cell r="AM38" t="str">
            <v>Хранение</v>
          </cell>
          <cell r="AN38" t="str">
            <v>Всего</v>
          </cell>
          <cell r="AO38" t="str">
            <v>захоронение</v>
          </cell>
          <cell r="AP38" t="str">
            <v>Хранение</v>
          </cell>
          <cell r="AQ38" t="str">
            <v>Накопление</v>
          </cell>
          <cell r="AR38" t="str">
            <v>Хранение</v>
          </cell>
          <cell r="AS38" t="str">
            <v>Накопление</v>
          </cell>
          <cell r="AT38" t="str">
            <v>Хранение</v>
          </cell>
          <cell r="AU38" t="str">
            <v>Накопление</v>
          </cell>
        </row>
        <row r="39">
          <cell r="A39" t="str">
            <v>Опасные отходы</v>
          </cell>
          <cell r="B39" t="str">
            <v>1 класс</v>
          </cell>
          <cell r="C39">
            <v>0</v>
          </cell>
          <cell r="D39">
            <v>0.82699999999999996</v>
          </cell>
          <cell r="E39">
            <v>0</v>
          </cell>
          <cell r="F39">
            <v>0.40100000000000002</v>
          </cell>
          <cell r="G39">
            <v>0</v>
          </cell>
          <cell r="H39">
            <v>0.61799999999999999</v>
          </cell>
          <cell r="I39">
            <v>1.6579999999999999</v>
          </cell>
          <cell r="J39">
            <v>2.7479999999999998</v>
          </cell>
          <cell r="K39">
            <v>3.415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1.5229999999999997</v>
          </cell>
          <cell r="W39">
            <v>0</v>
          </cell>
          <cell r="X39">
            <v>0</v>
          </cell>
          <cell r="Y39">
            <v>0</v>
          </cell>
          <cell r="Z39">
            <v>2.3219000000000003</v>
          </cell>
          <cell r="AA39">
            <v>0</v>
          </cell>
          <cell r="AB39">
            <v>0</v>
          </cell>
          <cell r="AC39">
            <v>0</v>
          </cell>
          <cell r="AD39">
            <v>3.6320000000000001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0.82699999999999996</v>
          </cell>
          <cell r="AT39">
            <v>0</v>
          </cell>
          <cell r="AU39">
            <v>0.40100000000000002</v>
          </cell>
        </row>
        <row r="40">
          <cell r="B40" t="str">
            <v>2 класс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0.16600000000000001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0.16600000000000001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</row>
        <row r="41">
          <cell r="B41" t="str">
            <v>3 класс</v>
          </cell>
          <cell r="C41">
            <v>0</v>
          </cell>
          <cell r="D41">
            <v>3.7410000000000001</v>
          </cell>
          <cell r="E41">
            <v>0</v>
          </cell>
          <cell r="F41">
            <v>3.6909999999999998</v>
          </cell>
          <cell r="G41">
            <v>0</v>
          </cell>
          <cell r="H41">
            <v>0</v>
          </cell>
          <cell r="I41">
            <v>18.308999999999997</v>
          </cell>
          <cell r="J41">
            <v>259.19599999999997</v>
          </cell>
          <cell r="K41">
            <v>350.46800000000002</v>
          </cell>
          <cell r="L41">
            <v>3.8839999999999999</v>
          </cell>
          <cell r="M41">
            <v>0</v>
          </cell>
          <cell r="N41">
            <v>0</v>
          </cell>
          <cell r="O41">
            <v>27.759999999999998</v>
          </cell>
          <cell r="P41">
            <v>0</v>
          </cell>
          <cell r="Q41">
            <v>0</v>
          </cell>
          <cell r="R41">
            <v>24.997</v>
          </cell>
          <cell r="S41">
            <v>0</v>
          </cell>
          <cell r="T41">
            <v>0</v>
          </cell>
          <cell r="U41">
            <v>0</v>
          </cell>
          <cell r="V41">
            <v>15.077999999999999</v>
          </cell>
          <cell r="W41">
            <v>0</v>
          </cell>
          <cell r="X41">
            <v>0</v>
          </cell>
          <cell r="Y41">
            <v>0</v>
          </cell>
          <cell r="Z41">
            <v>229.596</v>
          </cell>
          <cell r="AA41">
            <v>1.79</v>
          </cell>
          <cell r="AB41">
            <v>0</v>
          </cell>
          <cell r="AC41">
            <v>0</v>
          </cell>
          <cell r="AD41">
            <v>311.72000000000003</v>
          </cell>
          <cell r="AE41">
            <v>9.43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3.7410000000000001</v>
          </cell>
          <cell r="AT41">
            <v>0</v>
          </cell>
          <cell r="AU41">
            <v>3.6909999999999998</v>
          </cell>
        </row>
        <row r="42">
          <cell r="B42" t="str">
            <v>4 класс</v>
          </cell>
          <cell r="C42">
            <v>24748.219000000001</v>
          </cell>
          <cell r="D42">
            <v>0</v>
          </cell>
          <cell r="E42">
            <v>2592</v>
          </cell>
          <cell r="F42">
            <v>0</v>
          </cell>
          <cell r="G42">
            <v>2430</v>
          </cell>
          <cell r="H42">
            <v>0</v>
          </cell>
          <cell r="I42">
            <v>1678.0260000000003</v>
          </cell>
          <cell r="J42">
            <v>613.52</v>
          </cell>
          <cell r="K42">
            <v>487.30000000000007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418.07000000000005</v>
          </cell>
          <cell r="X42">
            <v>0</v>
          </cell>
          <cell r="Y42">
            <v>0</v>
          </cell>
          <cell r="Z42">
            <v>0</v>
          </cell>
          <cell r="AA42">
            <v>451.52000000000004</v>
          </cell>
          <cell r="AB42">
            <v>0</v>
          </cell>
          <cell r="AC42">
            <v>0</v>
          </cell>
          <cell r="AD42">
            <v>0</v>
          </cell>
          <cell r="AE42">
            <v>325.3</v>
          </cell>
          <cell r="AF42">
            <v>0</v>
          </cell>
          <cell r="AG42">
            <v>1259.9560000000001</v>
          </cell>
          <cell r="AH42">
            <v>1259.9560000000001</v>
          </cell>
          <cell r="AI42">
            <v>0</v>
          </cell>
          <cell r="AJ42">
            <v>162</v>
          </cell>
          <cell r="AK42">
            <v>162</v>
          </cell>
          <cell r="AL42">
            <v>0</v>
          </cell>
          <cell r="AM42">
            <v>162</v>
          </cell>
          <cell r="AN42">
            <v>162</v>
          </cell>
          <cell r="AO42">
            <v>0</v>
          </cell>
          <cell r="AP42">
            <v>0</v>
          </cell>
          <cell r="AQ42">
            <v>0</v>
          </cell>
          <cell r="AR42">
            <v>2754</v>
          </cell>
          <cell r="AS42">
            <v>0</v>
          </cell>
          <cell r="AT42">
            <v>2592</v>
          </cell>
          <cell r="AU42">
            <v>0</v>
          </cell>
        </row>
        <row r="43">
          <cell r="B43" t="str">
            <v>Всего</v>
          </cell>
          <cell r="C43">
            <v>24748.219000000001</v>
          </cell>
          <cell r="D43">
            <v>4.5679999999999996</v>
          </cell>
          <cell r="E43">
            <v>2592</v>
          </cell>
          <cell r="F43">
            <v>4.0919999999999996</v>
          </cell>
          <cell r="G43">
            <v>2430</v>
          </cell>
          <cell r="H43">
            <v>0.61799999999999999</v>
          </cell>
          <cell r="I43">
            <v>1697.9930000000004</v>
          </cell>
          <cell r="J43">
            <v>875.62999999999988</v>
          </cell>
          <cell r="K43">
            <v>841.18300000000011</v>
          </cell>
          <cell r="L43">
            <v>3.8839999999999999</v>
          </cell>
          <cell r="M43">
            <v>0</v>
          </cell>
          <cell r="N43">
            <v>0</v>
          </cell>
          <cell r="O43">
            <v>27.925999999999998</v>
          </cell>
          <cell r="P43">
            <v>0</v>
          </cell>
          <cell r="Q43">
            <v>0</v>
          </cell>
          <cell r="R43">
            <v>24.997</v>
          </cell>
          <cell r="S43">
            <v>0</v>
          </cell>
          <cell r="T43">
            <v>0</v>
          </cell>
          <cell r="U43">
            <v>0</v>
          </cell>
          <cell r="V43">
            <v>16.600999999999999</v>
          </cell>
          <cell r="W43">
            <v>418.07000000000005</v>
          </cell>
          <cell r="X43">
            <v>0</v>
          </cell>
          <cell r="Y43">
            <v>0</v>
          </cell>
          <cell r="Z43">
            <v>231.9179</v>
          </cell>
          <cell r="AA43">
            <v>453.31000000000006</v>
          </cell>
          <cell r="AB43">
            <v>0</v>
          </cell>
          <cell r="AC43">
            <v>0</v>
          </cell>
          <cell r="AD43">
            <v>315.35200000000003</v>
          </cell>
          <cell r="AE43">
            <v>334.73</v>
          </cell>
          <cell r="AF43">
            <v>0</v>
          </cell>
          <cell r="AG43">
            <v>1259.9560000000001</v>
          </cell>
          <cell r="AH43">
            <v>1259.9560000000001</v>
          </cell>
          <cell r="AI43">
            <v>0</v>
          </cell>
          <cell r="AJ43">
            <v>162</v>
          </cell>
          <cell r="AK43">
            <v>162</v>
          </cell>
          <cell r="AL43">
            <v>0</v>
          </cell>
          <cell r="AM43">
            <v>162</v>
          </cell>
          <cell r="AN43">
            <v>162</v>
          </cell>
          <cell r="AO43">
            <v>0</v>
          </cell>
          <cell r="AP43">
            <v>0</v>
          </cell>
          <cell r="AQ43">
            <v>0</v>
          </cell>
          <cell r="AR43">
            <v>2754</v>
          </cell>
          <cell r="AS43">
            <v>4.5679999999999996</v>
          </cell>
          <cell r="AT43">
            <v>2592</v>
          </cell>
          <cell r="AU43">
            <v>4.0919999999999996</v>
          </cell>
        </row>
        <row r="44">
          <cell r="A44" t="str">
            <v>Неопасные отходы</v>
          </cell>
          <cell r="B44" t="str">
            <v>5 класс</v>
          </cell>
          <cell r="C44">
            <v>160652484.33700001</v>
          </cell>
          <cell r="D44">
            <v>71.426999999999992</v>
          </cell>
          <cell r="E44">
            <v>156015882.34</v>
          </cell>
          <cell r="F44">
            <v>93.12700000000001</v>
          </cell>
          <cell r="G44">
            <v>151778854.06</v>
          </cell>
          <cell r="H44">
            <v>1065.2570000000001</v>
          </cell>
          <cell r="I44">
            <v>3020333.6040000007</v>
          </cell>
          <cell r="J44">
            <v>4629576.4609999992</v>
          </cell>
          <cell r="K44">
            <v>4484907.4499999993</v>
          </cell>
          <cell r="L44">
            <v>6068.2100000000009</v>
          </cell>
          <cell r="M44">
            <v>0</v>
          </cell>
          <cell r="N44">
            <v>0</v>
          </cell>
          <cell r="O44">
            <v>5572.2210000000005</v>
          </cell>
          <cell r="P44">
            <v>0</v>
          </cell>
          <cell r="Q44">
            <v>0</v>
          </cell>
          <cell r="R44">
            <v>248822.96500000003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10.500000000000002</v>
          </cell>
          <cell r="X44">
            <v>0</v>
          </cell>
          <cell r="Y44">
            <v>0</v>
          </cell>
          <cell r="Z44">
            <v>0</v>
          </cell>
          <cell r="AA44">
            <v>24.200000000000003</v>
          </cell>
          <cell r="AB44">
            <v>0</v>
          </cell>
          <cell r="AC44">
            <v>0</v>
          </cell>
          <cell r="AD44">
            <v>0</v>
          </cell>
          <cell r="AE44">
            <v>28.300000000000004</v>
          </cell>
          <cell r="AF44">
            <v>0</v>
          </cell>
          <cell r="AG44">
            <v>3014305.6440000003</v>
          </cell>
          <cell r="AH44">
            <v>3014305.6440000003</v>
          </cell>
          <cell r="AI44">
            <v>0</v>
          </cell>
          <cell r="AJ44">
            <v>4624001.74</v>
          </cell>
          <cell r="AK44">
            <v>4624001.74</v>
          </cell>
          <cell r="AL44">
            <v>0</v>
          </cell>
          <cell r="AM44">
            <v>4237028.2770000007</v>
          </cell>
          <cell r="AN44">
            <v>4237028.2770000007</v>
          </cell>
          <cell r="AO44">
            <v>0</v>
          </cell>
          <cell r="AP44">
            <v>0</v>
          </cell>
          <cell r="AQ44">
            <v>0</v>
          </cell>
          <cell r="AR44">
            <v>160639884.08000001</v>
          </cell>
          <cell r="AS44">
            <v>71.426999999999992</v>
          </cell>
          <cell r="AT44">
            <v>156015882.34</v>
          </cell>
          <cell r="AU44">
            <v>93.16</v>
          </cell>
        </row>
        <row r="45">
          <cell r="B45" t="str">
            <v>Всего</v>
          </cell>
          <cell r="C45">
            <v>160652484.33700001</v>
          </cell>
          <cell r="D45">
            <v>71.426999999999992</v>
          </cell>
          <cell r="E45">
            <v>156015882.34</v>
          </cell>
          <cell r="F45">
            <v>93.12700000000001</v>
          </cell>
          <cell r="G45">
            <v>151778854.06</v>
          </cell>
          <cell r="H45">
            <v>1065.2570000000001</v>
          </cell>
          <cell r="I45">
            <v>3020333.6040000007</v>
          </cell>
          <cell r="J45">
            <v>4629576.4609999992</v>
          </cell>
          <cell r="K45">
            <v>4484907.4499999993</v>
          </cell>
          <cell r="L45">
            <v>6068.2100000000009</v>
          </cell>
          <cell r="M45">
            <v>0</v>
          </cell>
          <cell r="N45">
            <v>0</v>
          </cell>
          <cell r="O45">
            <v>5572.2210000000005</v>
          </cell>
          <cell r="P45">
            <v>0</v>
          </cell>
          <cell r="Q45">
            <v>0</v>
          </cell>
          <cell r="R45">
            <v>248822.96500000003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10.500000000000002</v>
          </cell>
          <cell r="X45">
            <v>0</v>
          </cell>
          <cell r="Y45">
            <v>0</v>
          </cell>
          <cell r="Z45">
            <v>0</v>
          </cell>
          <cell r="AA45">
            <v>24.200000000000003</v>
          </cell>
          <cell r="AB45">
            <v>0</v>
          </cell>
          <cell r="AC45">
            <v>0</v>
          </cell>
          <cell r="AD45">
            <v>0</v>
          </cell>
          <cell r="AE45">
            <v>28.300000000000004</v>
          </cell>
          <cell r="AF45">
            <v>0</v>
          </cell>
          <cell r="AG45">
            <v>3014305.6440000003</v>
          </cell>
          <cell r="AH45">
            <v>3014305.6440000003</v>
          </cell>
          <cell r="AI45">
            <v>0</v>
          </cell>
          <cell r="AJ45">
            <v>4624001.74</v>
          </cell>
          <cell r="AK45">
            <v>4624001.74</v>
          </cell>
          <cell r="AL45">
            <v>0</v>
          </cell>
          <cell r="AM45">
            <v>4237028.2770000007</v>
          </cell>
          <cell r="AN45">
            <v>4237028.2770000007</v>
          </cell>
          <cell r="AO45">
            <v>0</v>
          </cell>
          <cell r="AP45">
            <v>0</v>
          </cell>
          <cell r="AQ45">
            <v>0</v>
          </cell>
          <cell r="AR45">
            <v>160639884.08000001</v>
          </cell>
          <cell r="AS45">
            <v>71.426999999999992</v>
          </cell>
          <cell r="AT45">
            <v>156015882.34</v>
          </cell>
          <cell r="AU45">
            <v>93.16</v>
          </cell>
        </row>
        <row r="46">
          <cell r="A46" t="str">
            <v>Всего</v>
          </cell>
          <cell r="C46">
            <v>160677232.55600002</v>
          </cell>
          <cell r="D46">
            <v>75.99499999999999</v>
          </cell>
          <cell r="E46">
            <v>156018474.34</v>
          </cell>
          <cell r="F46">
            <v>97.219000000000008</v>
          </cell>
          <cell r="G46">
            <v>151781284.06</v>
          </cell>
          <cell r="H46">
            <v>1065.875</v>
          </cell>
          <cell r="I46">
            <v>3022031.5970000005</v>
          </cell>
          <cell r="J46">
            <v>4630452.0909999991</v>
          </cell>
          <cell r="K46">
            <v>4485748.6329999994</v>
          </cell>
          <cell r="L46">
            <v>6072.094000000001</v>
          </cell>
          <cell r="M46">
            <v>0</v>
          </cell>
          <cell r="N46">
            <v>0</v>
          </cell>
          <cell r="O46">
            <v>5600.1470000000008</v>
          </cell>
          <cell r="P46">
            <v>0</v>
          </cell>
          <cell r="Q46">
            <v>0</v>
          </cell>
          <cell r="R46">
            <v>248847.96200000003</v>
          </cell>
          <cell r="S46">
            <v>0</v>
          </cell>
          <cell r="T46">
            <v>0</v>
          </cell>
          <cell r="U46">
            <v>0</v>
          </cell>
          <cell r="V46">
            <v>16.600999999999999</v>
          </cell>
          <cell r="W46">
            <v>428.57000000000005</v>
          </cell>
          <cell r="X46">
            <v>0</v>
          </cell>
          <cell r="Y46">
            <v>0</v>
          </cell>
          <cell r="Z46">
            <v>231.9179</v>
          </cell>
          <cell r="AA46">
            <v>477.51000000000005</v>
          </cell>
          <cell r="AB46">
            <v>0</v>
          </cell>
          <cell r="AC46">
            <v>0</v>
          </cell>
          <cell r="AD46">
            <v>315.35200000000003</v>
          </cell>
          <cell r="AE46">
            <v>363.03000000000003</v>
          </cell>
          <cell r="AF46">
            <v>0</v>
          </cell>
          <cell r="AG46">
            <v>3015565.6</v>
          </cell>
          <cell r="AH46">
            <v>3015565.6</v>
          </cell>
          <cell r="AI46">
            <v>0</v>
          </cell>
          <cell r="AJ46">
            <v>4624163.74</v>
          </cell>
          <cell r="AK46">
            <v>4624163.74</v>
          </cell>
          <cell r="AL46">
            <v>0</v>
          </cell>
          <cell r="AM46">
            <v>4237190.2770000007</v>
          </cell>
          <cell r="AN46">
            <v>4237190.2770000007</v>
          </cell>
          <cell r="AO46">
            <v>0</v>
          </cell>
          <cell r="AP46">
            <v>0</v>
          </cell>
          <cell r="AQ46">
            <v>0</v>
          </cell>
          <cell r="AR46">
            <v>160642638.08000001</v>
          </cell>
          <cell r="AS46">
            <v>75.99499999999999</v>
          </cell>
          <cell r="AT46">
            <v>156018474.34</v>
          </cell>
          <cell r="AU46">
            <v>97.251999999999995</v>
          </cell>
        </row>
        <row r="49">
          <cell r="A49" t="str">
            <v>Источник данных</v>
          </cell>
        </row>
        <row r="52">
          <cell r="A52" t="str">
            <v>Среднеуральская ГРЭС</v>
          </cell>
        </row>
        <row r="53">
          <cell r="C53" t="str">
            <v>НАЛИЧИЕ ОТХОДОВ НА НАЧАЛО ОТЧЕТНОГО ПЕРИОДА, ТОНН</v>
          </cell>
          <cell r="M53" t="str">
            <v>306-3 ОБРАЗОВАНИЕ ОТХОДОВ</v>
          </cell>
          <cell r="R53" t="str">
            <v>306-4 ОБРАЩЕНИЕ С ОТХОДАМИ В РАМКАХ ЦИКЛИЧЕСКОЙ ЭКОНОМИКИ</v>
          </cell>
          <cell r="AG53" t="str">
            <v>306-5 ОБРАЩЕНИЕ С ОТХОДАМИ БЕЗ ВОССТАНОВЛЕНИЯ</v>
          </cell>
          <cell r="BA53" t="str">
            <v>РАЗМЕЩЕНИЕ ОТХОДОВ НА ЭКСПЛУАТИРУЕМЫХ ОБЪЕКТАХ, ТОНН</v>
          </cell>
          <cell r="BP53" t="str">
            <v>НАЛИЧИЕ ОТХОДОВ НА КОНЕЦ ОТЧЕТНОГО ПЕРИОДА, ТОНН</v>
          </cell>
        </row>
        <row r="54">
          <cell r="C54" t="str">
            <v>2021</v>
          </cell>
          <cell r="E54" t="str">
            <v>2020</v>
          </cell>
          <cell r="G54" t="str">
            <v>2019</v>
          </cell>
          <cell r="I54" t="str">
            <v>2018</v>
          </cell>
          <cell r="K54" t="str">
            <v>2017</v>
          </cell>
          <cell r="M54" t="str">
            <v>2021</v>
          </cell>
          <cell r="N54" t="str">
            <v>2020</v>
          </cell>
          <cell r="O54" t="str">
            <v>2019</v>
          </cell>
          <cell r="P54" t="str">
            <v>2018</v>
          </cell>
          <cell r="Q54" t="str">
            <v>2017</v>
          </cell>
          <cell r="R54" t="str">
            <v>2021</v>
          </cell>
          <cell r="U54" t="str">
            <v>2020</v>
          </cell>
          <cell r="X54" t="str">
            <v>2019</v>
          </cell>
          <cell r="AA54" t="str">
            <v>2018</v>
          </cell>
          <cell r="AD54" t="str">
            <v>2017</v>
          </cell>
          <cell r="AG54" t="str">
            <v>2021</v>
          </cell>
          <cell r="AK54" t="str">
            <v>2020</v>
          </cell>
          <cell r="AO54" t="str">
            <v>2019</v>
          </cell>
          <cell r="AS54" t="str">
            <v>2018</v>
          </cell>
          <cell r="AW54" t="str">
            <v>2017</v>
          </cell>
          <cell r="BA54" t="str">
            <v>2021</v>
          </cell>
          <cell r="BD54" t="str">
            <v>2020</v>
          </cell>
          <cell r="BG54" t="str">
            <v>2019</v>
          </cell>
          <cell r="BJ54" t="str">
            <v>2018</v>
          </cell>
          <cell r="BM54" t="str">
            <v>2017</v>
          </cell>
          <cell r="BP54" t="str">
            <v>2021</v>
          </cell>
          <cell r="BR54" t="str">
            <v>2020</v>
          </cell>
          <cell r="BT54" t="str">
            <v>2019</v>
          </cell>
          <cell r="BV54" t="str">
            <v>2018</v>
          </cell>
          <cell r="BX54" t="str">
            <v>2017</v>
          </cell>
        </row>
        <row r="55">
          <cell r="C55" t="str">
            <v>Хранение</v>
          </cell>
          <cell r="D55" t="str">
            <v>Накопление</v>
          </cell>
          <cell r="E55" t="str">
            <v>Хранение</v>
          </cell>
          <cell r="F55" t="str">
            <v>Накопление</v>
          </cell>
          <cell r="G55" t="str">
            <v>Хранение</v>
          </cell>
          <cell r="H55" t="str">
            <v>Накопление</v>
          </cell>
          <cell r="I55" t="str">
            <v>Хранение</v>
          </cell>
          <cell r="J55" t="str">
            <v>Накопление</v>
          </cell>
          <cell r="K55" t="str">
            <v>Хранение</v>
          </cell>
          <cell r="L55" t="str">
            <v>Накопление</v>
          </cell>
          <cell r="M55" t="str">
            <v>Общее количество образованных отходов, тонн</v>
          </cell>
          <cell r="N55" t="str">
            <v>Общее количество образованных отходов, тонн</v>
          </cell>
          <cell r="O55" t="str">
            <v>Общее количество образованных отходов, тонн</v>
          </cell>
          <cell r="P55" t="str">
            <v>Общее количество образованных отходов, тонн</v>
          </cell>
          <cell r="Q55" t="str">
            <v>Общее количество образованных отходов, тонн</v>
          </cell>
          <cell r="R55" t="str">
            <v>Общее количество отходов, переданное на утилизацию, тонн</v>
          </cell>
          <cell r="S55" t="str">
            <v>Общее количество отходов, переданное на переработку, тонн</v>
          </cell>
          <cell r="T55" t="str">
            <v>Общее количество отходов, переданное на прочие восстановительные операции, тонн</v>
          </cell>
          <cell r="U55" t="str">
            <v>Общее количество отходов, переданное на утилизацию, тонн</v>
          </cell>
          <cell r="V55" t="str">
            <v>Общее количество отходов, переданное на переработку, тонн</v>
          </cell>
          <cell r="W55" t="str">
            <v>Общее количество отходов, переданное на прочие восстановительные операции, тонн</v>
          </cell>
          <cell r="X55" t="str">
            <v>Общее количество отходов, переданное на утилизацию, тонн</v>
          </cell>
          <cell r="Y55" t="str">
            <v>Общее количество отходов, переданное на переработку, тонн</v>
          </cell>
          <cell r="Z55" t="str">
            <v>Общее количество отходов, переданное на прочие восстановительные операции, тонн</v>
          </cell>
          <cell r="AA55" t="str">
            <v>Общее количество отходов, переданное на утилизацию, тонн</v>
          </cell>
          <cell r="AB55" t="str">
            <v>Общее количество отходов, переданное на переработку, тонн</v>
          </cell>
          <cell r="AC55" t="str">
            <v>Общее количество отходов, переданное на прочие восстановительные операции, тонн</v>
          </cell>
          <cell r="AD55" t="str">
            <v>Общее количество отходов, переданное на утилизацию, тонн</v>
          </cell>
          <cell r="AE55" t="str">
            <v>Общее количество отходов, переданное на переработку, тонн</v>
          </cell>
          <cell r="AF55" t="str">
            <v>Общее количество отходов, переданное на прочие восстановительные операции, тонн</v>
          </cell>
          <cell r="AG55" t="str">
            <v>Общее количество отходов, переданное на сжигание (с рекуперацией энергии), тонн</v>
          </cell>
          <cell r="AH55" t="str">
            <v>Общее количество отходов, переданное на сжигание (без рекуперации энергии), тонн</v>
          </cell>
          <cell r="AI55" t="str">
            <v>Общее количество отходов, переданное на захоронение на полигоне, тонн</v>
          </cell>
          <cell r="AJ55" t="str">
            <v>Общее количество отходов, переданное на прочие виды обращения с отходами без восстановления, тонн</v>
          </cell>
          <cell r="AK55" t="str">
            <v>Общее количество отходов, переданное на сжигание (с рекуперацией энергии), тонн</v>
          </cell>
          <cell r="AL55" t="str">
            <v>Общее количество отходов, переданное на сжигание (без рекуперации энергии), тонн</v>
          </cell>
          <cell r="AM55" t="str">
            <v>Общее количество отходов, переданное на захоронение на полигоне, тонн</v>
          </cell>
          <cell r="AN55" t="str">
            <v>Общее количество отходов, переданное на прочие виды обращения с отходами без восстановления, тонн</v>
          </cell>
          <cell r="AO55" t="str">
            <v>Общее количество отходов, переданное на сжигание (с рекуперацией энергии), тонн</v>
          </cell>
          <cell r="AP55" t="str">
            <v>Общее количество отходов, переданное на сжигание (без рекуперации энергии), тонн</v>
          </cell>
          <cell r="AQ55" t="str">
            <v>Общее количество отходов, переданное на захоронение на полигоне, тонн</v>
          </cell>
          <cell r="AR55" t="str">
            <v>Общее количество отходов, переданное на прочие виды обращения с отходами без восстановления, тонн</v>
          </cell>
          <cell r="AS55" t="str">
            <v>Общее количество отходов, переданное на сжигание (с рекуперацией энергии), тонн</v>
          </cell>
          <cell r="AT55" t="str">
            <v>Общее количество отходов, переданное на сжигание (без рекуперации энергии), тонн</v>
          </cell>
          <cell r="AU55" t="str">
            <v>Общее количество отходов, переданное на захоронение на полигоне, тонн</v>
          </cell>
          <cell r="AV55" t="str">
            <v>Общее количество отходов, переданное на прочие виды обращения с отходами без восстановления, тонн</v>
          </cell>
          <cell r="AW55" t="str">
            <v>Общее количество отходов, переданное на сжигание (с рекуперацией энергии), тонн</v>
          </cell>
          <cell r="AX55" t="str">
            <v>Общее количество отходов, переданное на сжигание (без рекуперации энергии), тонн</v>
          </cell>
          <cell r="AY55" t="str">
            <v>Общее количество отходов, переданное на захоронение на полигоне, тонн</v>
          </cell>
          <cell r="AZ55" t="str">
            <v>Общее количество отходов, переданное на прочие виды обращения с отходами без восстановления, тонн</v>
          </cell>
          <cell r="BA55" t="str">
            <v>Хранение</v>
          </cell>
          <cell r="BB55" t="str">
            <v>Всего</v>
          </cell>
          <cell r="BC55" t="str">
            <v>захоронение</v>
          </cell>
          <cell r="BD55" t="str">
            <v>Хранение</v>
          </cell>
          <cell r="BE55" t="str">
            <v>Всего</v>
          </cell>
          <cell r="BF55" t="str">
            <v>захоронение</v>
          </cell>
          <cell r="BG55" t="str">
            <v>Хранение</v>
          </cell>
          <cell r="BH55" t="str">
            <v>Всего</v>
          </cell>
          <cell r="BI55" t="str">
            <v>захоронение</v>
          </cell>
          <cell r="BJ55" t="str">
            <v>Хранение</v>
          </cell>
          <cell r="BK55" t="str">
            <v>Всего</v>
          </cell>
          <cell r="BL55" t="str">
            <v>захоронение</v>
          </cell>
          <cell r="BM55" t="str">
            <v>Хранение</v>
          </cell>
          <cell r="BN55" t="str">
            <v>Всего</v>
          </cell>
          <cell r="BO55" t="str">
            <v>захоронение</v>
          </cell>
          <cell r="BP55" t="str">
            <v>Хранение</v>
          </cell>
          <cell r="BQ55" t="str">
            <v>Накопление</v>
          </cell>
          <cell r="BR55" t="str">
            <v>Хранение</v>
          </cell>
          <cell r="BS55" t="str">
            <v>Накопление</v>
          </cell>
          <cell r="BT55" t="str">
            <v>Хранение</v>
          </cell>
          <cell r="BU55" t="str">
            <v>Накопление</v>
          </cell>
          <cell r="BV55" t="str">
            <v>Хранение</v>
          </cell>
          <cell r="BW55" t="str">
            <v>Накопление</v>
          </cell>
          <cell r="BX55" t="str">
            <v>Хранение</v>
          </cell>
          <cell r="BY55" t="str">
            <v>Накопление</v>
          </cell>
        </row>
        <row r="56">
          <cell r="A56" t="str">
            <v>Опасные отходы</v>
          </cell>
          <cell r="B56" t="str">
            <v>1 класс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0.16009999999999999</v>
          </cell>
          <cell r="K56">
            <v>0</v>
          </cell>
          <cell r="L56">
            <v>0.16300000000000001</v>
          </cell>
          <cell r="M56">
            <v>0.377</v>
          </cell>
          <cell r="N56">
            <v>0.45369999999999994</v>
          </cell>
          <cell r="O56">
            <v>0.68123</v>
          </cell>
          <cell r="P56">
            <v>1.0920000000000001</v>
          </cell>
          <cell r="Q56">
            <v>0.91790000000000005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0.34699999999999998</v>
          </cell>
          <cell r="AI56">
            <v>0</v>
          </cell>
          <cell r="AJ56">
            <v>0</v>
          </cell>
          <cell r="AK56">
            <v>0</v>
          </cell>
          <cell r="AL56">
            <v>0.45372000000000001</v>
          </cell>
          <cell r="AM56">
            <v>0</v>
          </cell>
          <cell r="AN56">
            <v>0</v>
          </cell>
          <cell r="AO56">
            <v>0</v>
          </cell>
          <cell r="AP56">
            <v>0.68123</v>
          </cell>
          <cell r="AQ56">
            <v>0</v>
          </cell>
          <cell r="AR56">
            <v>0</v>
          </cell>
          <cell r="AS56">
            <v>0</v>
          </cell>
          <cell r="AT56">
            <v>1.2521</v>
          </cell>
          <cell r="AU56">
            <v>0</v>
          </cell>
          <cell r="AV56">
            <v>0</v>
          </cell>
          <cell r="AW56">
            <v>0</v>
          </cell>
          <cell r="AX56">
            <v>0.92080000000000006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0.16009999999999999</v>
          </cell>
        </row>
        <row r="57">
          <cell r="B57" t="str">
            <v>2 класс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1.8520000000000001</v>
          </cell>
          <cell r="K57">
            <v>0</v>
          </cell>
          <cell r="L57">
            <v>0</v>
          </cell>
          <cell r="M57">
            <v>2.2000000000000002E-2</v>
          </cell>
          <cell r="N57">
            <v>3.7000000000000005E-2</v>
          </cell>
          <cell r="O57">
            <v>3.4500000000000003E-2</v>
          </cell>
          <cell r="P57">
            <v>0.96500000000000008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2.778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2.2000000000000002E-2</v>
          </cell>
          <cell r="AI57">
            <v>0</v>
          </cell>
          <cell r="AJ57">
            <v>0</v>
          </cell>
          <cell r="AK57">
            <v>0</v>
          </cell>
          <cell r="AL57">
            <v>3.7000000000000005E-2</v>
          </cell>
          <cell r="AM57">
            <v>0</v>
          </cell>
          <cell r="AN57">
            <v>0</v>
          </cell>
          <cell r="AO57">
            <v>0</v>
          </cell>
          <cell r="AP57">
            <v>3.5000000000000003E-2</v>
          </cell>
          <cell r="AQ57">
            <v>0</v>
          </cell>
          <cell r="AR57">
            <v>0</v>
          </cell>
          <cell r="AS57">
            <v>0</v>
          </cell>
          <cell r="AT57">
            <v>3.9E-2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1.8520000000000001</v>
          </cell>
        </row>
        <row r="58">
          <cell r="B58" t="str">
            <v>3 класс</v>
          </cell>
          <cell r="C58">
            <v>4.4999999999999998E-2</v>
          </cell>
          <cell r="D58">
            <v>11.025</v>
          </cell>
          <cell r="E58">
            <v>3.4000000000000002E-2</v>
          </cell>
          <cell r="F58">
            <v>1.5009999999999999</v>
          </cell>
          <cell r="G58">
            <v>8.9429999999999996</v>
          </cell>
          <cell r="H58">
            <v>12.897</v>
          </cell>
          <cell r="I58">
            <v>8.82</v>
          </cell>
          <cell r="J58">
            <v>2.78</v>
          </cell>
          <cell r="K58">
            <v>8.6920000000000002</v>
          </cell>
          <cell r="L58">
            <v>0.17</v>
          </cell>
          <cell r="M58">
            <v>121.15799999999999</v>
          </cell>
          <cell r="N58">
            <v>94.120999999999995</v>
          </cell>
          <cell r="O58">
            <v>42.572000000000003</v>
          </cell>
          <cell r="P58">
            <v>77.806999999999988</v>
          </cell>
          <cell r="Q58">
            <v>54.040999999999997</v>
          </cell>
          <cell r="R58">
            <v>0</v>
          </cell>
          <cell r="S58">
            <v>0</v>
          </cell>
          <cell r="T58">
            <v>0</v>
          </cell>
          <cell r="U58">
            <v>60.611999999999995</v>
          </cell>
          <cell r="V58">
            <v>0</v>
          </cell>
          <cell r="W58">
            <v>0</v>
          </cell>
          <cell r="X58">
            <v>48.370000000000005</v>
          </cell>
          <cell r="Y58">
            <v>0</v>
          </cell>
          <cell r="Z58">
            <v>0</v>
          </cell>
          <cell r="AA58">
            <v>37.956999999999994</v>
          </cell>
          <cell r="AB58">
            <v>0</v>
          </cell>
          <cell r="AC58">
            <v>0</v>
          </cell>
          <cell r="AD58">
            <v>25.950000000000003</v>
          </cell>
          <cell r="AE58">
            <v>0</v>
          </cell>
          <cell r="AF58">
            <v>0</v>
          </cell>
          <cell r="AG58">
            <v>0</v>
          </cell>
          <cell r="AH58">
            <v>110.83899999999998</v>
          </cell>
          <cell r="AI58">
            <v>0</v>
          </cell>
          <cell r="AJ58">
            <v>0</v>
          </cell>
          <cell r="AK58">
            <v>0</v>
          </cell>
          <cell r="AL58">
            <v>16.788</v>
          </cell>
          <cell r="AM58">
            <v>7.1859999999999999</v>
          </cell>
          <cell r="AN58">
            <v>0</v>
          </cell>
          <cell r="AO58">
            <v>0</v>
          </cell>
          <cell r="AP58">
            <v>9.0289999999999999</v>
          </cell>
          <cell r="AQ58">
            <v>5.4779999999999998</v>
          </cell>
          <cell r="AR58">
            <v>0</v>
          </cell>
          <cell r="AS58">
            <v>0</v>
          </cell>
          <cell r="AT58">
            <v>0</v>
          </cell>
          <cell r="AU58">
            <v>29.61</v>
          </cell>
          <cell r="AV58">
            <v>0</v>
          </cell>
          <cell r="AW58">
            <v>0</v>
          </cell>
          <cell r="AX58">
            <v>0</v>
          </cell>
          <cell r="AY58">
            <v>8.5429999999999993</v>
          </cell>
          <cell r="AZ58">
            <v>0</v>
          </cell>
          <cell r="BA58">
            <v>8.299999999999999E-2</v>
          </cell>
          <cell r="BB58">
            <v>8.299999999999999E-2</v>
          </cell>
          <cell r="BC58">
            <v>0</v>
          </cell>
          <cell r="BD58">
            <v>0.11899999999999999</v>
          </cell>
          <cell r="BE58">
            <v>0.11900000000000001</v>
          </cell>
          <cell r="BF58">
            <v>0</v>
          </cell>
          <cell r="BG58">
            <v>5.7999999999999996E-2</v>
          </cell>
          <cell r="BH58">
            <v>5.7999999999999996E-2</v>
          </cell>
          <cell r="BI58">
            <v>0</v>
          </cell>
          <cell r="BJ58">
            <v>0.123</v>
          </cell>
          <cell r="BK58">
            <v>0.123</v>
          </cell>
          <cell r="BL58">
            <v>0</v>
          </cell>
          <cell r="BM58">
            <v>0.128</v>
          </cell>
          <cell r="BN58">
            <v>0.128</v>
          </cell>
          <cell r="BO58">
            <v>0</v>
          </cell>
          <cell r="BP58">
            <v>0</v>
          </cell>
          <cell r="BQ58">
            <v>0</v>
          </cell>
          <cell r="BR58">
            <v>4.4999999999999998E-2</v>
          </cell>
          <cell r="BS58">
            <v>11.025</v>
          </cell>
          <cell r="BT58">
            <v>3.4000000000000002E-2</v>
          </cell>
          <cell r="BU58">
            <v>1.5009999999999999</v>
          </cell>
          <cell r="BV58">
            <v>8.9429999999999996</v>
          </cell>
          <cell r="BW58">
            <v>12.897</v>
          </cell>
          <cell r="BX58">
            <v>8.82</v>
          </cell>
          <cell r="BY58">
            <v>2.78</v>
          </cell>
        </row>
        <row r="59">
          <cell r="B59" t="str">
            <v>4 класс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51.298999999999999</v>
          </cell>
          <cell r="H59">
            <v>0</v>
          </cell>
          <cell r="I59">
            <v>48.988999999999997</v>
          </cell>
          <cell r="J59">
            <v>0</v>
          </cell>
          <cell r="K59">
            <v>0</v>
          </cell>
          <cell r="L59">
            <v>0</v>
          </cell>
          <cell r="M59">
            <v>313.19999999999993</v>
          </cell>
          <cell r="N59">
            <v>492.61399999999998</v>
          </cell>
          <cell r="O59">
            <v>536.99900000000014</v>
          </cell>
          <cell r="P59">
            <v>980.03699999999992</v>
          </cell>
          <cell r="Q59">
            <v>1201.3440000000001</v>
          </cell>
          <cell r="R59">
            <v>0</v>
          </cell>
          <cell r="S59">
            <v>0</v>
          </cell>
          <cell r="T59">
            <v>0</v>
          </cell>
          <cell r="U59">
            <v>0.89999999999999991</v>
          </cell>
          <cell r="V59">
            <v>0</v>
          </cell>
          <cell r="W59">
            <v>0</v>
          </cell>
          <cell r="X59">
            <v>0.69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0.7</v>
          </cell>
          <cell r="AI59">
            <v>312.5</v>
          </cell>
          <cell r="AJ59">
            <v>0</v>
          </cell>
          <cell r="AK59">
            <v>0</v>
          </cell>
          <cell r="AL59">
            <v>0</v>
          </cell>
          <cell r="AM59">
            <v>491.71399999999988</v>
          </cell>
          <cell r="AN59">
            <v>0</v>
          </cell>
          <cell r="AO59">
            <v>0</v>
          </cell>
          <cell r="AP59">
            <v>0</v>
          </cell>
          <cell r="AQ59">
            <v>587.60800000000006</v>
          </cell>
          <cell r="AR59">
            <v>0</v>
          </cell>
          <cell r="AS59">
            <v>0</v>
          </cell>
          <cell r="AT59">
            <v>0</v>
          </cell>
          <cell r="AU59">
            <v>977.72700000000009</v>
          </cell>
          <cell r="AV59">
            <v>0</v>
          </cell>
          <cell r="AW59">
            <v>0</v>
          </cell>
          <cell r="AX59">
            <v>0</v>
          </cell>
          <cell r="AY59">
            <v>1201.3440000000001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2.1110000000000002</v>
          </cell>
          <cell r="BE59">
            <v>2.1110000000000002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2.31</v>
          </cell>
          <cell r="BK59">
            <v>2.31</v>
          </cell>
          <cell r="BL59">
            <v>0</v>
          </cell>
          <cell r="BM59">
            <v>94.314000000000007</v>
          </cell>
          <cell r="BN59">
            <v>94.313999999999993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51.298999999999999</v>
          </cell>
          <cell r="BW59">
            <v>0</v>
          </cell>
          <cell r="BX59">
            <v>48.988999999999997</v>
          </cell>
          <cell r="BY59">
            <v>0</v>
          </cell>
        </row>
        <row r="60">
          <cell r="B60" t="str">
            <v>Всего</v>
          </cell>
          <cell r="C60">
            <v>4.4999999999999998E-2</v>
          </cell>
          <cell r="D60">
            <v>11.025</v>
          </cell>
          <cell r="E60">
            <v>3.4000000000000002E-2</v>
          </cell>
          <cell r="F60">
            <v>1.5009999999999999</v>
          </cell>
          <cell r="G60">
            <v>60.241999999999997</v>
          </cell>
          <cell r="H60">
            <v>12.897</v>
          </cell>
          <cell r="I60">
            <v>57.808999999999997</v>
          </cell>
          <cell r="J60">
            <v>4.7920999999999996</v>
          </cell>
          <cell r="K60">
            <v>8.6920000000000002</v>
          </cell>
          <cell r="L60">
            <v>0.33300000000000002</v>
          </cell>
          <cell r="M60">
            <v>434.75699999999995</v>
          </cell>
          <cell r="N60">
            <v>587.22569999999996</v>
          </cell>
          <cell r="O60">
            <v>580.28673000000015</v>
          </cell>
          <cell r="P60">
            <v>1059.9009999999998</v>
          </cell>
          <cell r="Q60">
            <v>1256.3029000000001</v>
          </cell>
          <cell r="R60">
            <v>0</v>
          </cell>
          <cell r="S60">
            <v>0</v>
          </cell>
          <cell r="T60">
            <v>0</v>
          </cell>
          <cell r="U60">
            <v>61.511999999999993</v>
          </cell>
          <cell r="V60">
            <v>0</v>
          </cell>
          <cell r="W60">
            <v>0</v>
          </cell>
          <cell r="X60">
            <v>49.06</v>
          </cell>
          <cell r="Y60">
            <v>0</v>
          </cell>
          <cell r="Z60">
            <v>0</v>
          </cell>
          <cell r="AA60">
            <v>40.734999999999992</v>
          </cell>
          <cell r="AB60">
            <v>0</v>
          </cell>
          <cell r="AC60">
            <v>0</v>
          </cell>
          <cell r="AD60">
            <v>25.950000000000003</v>
          </cell>
          <cell r="AE60">
            <v>0</v>
          </cell>
          <cell r="AF60">
            <v>0</v>
          </cell>
          <cell r="AG60">
            <v>0</v>
          </cell>
          <cell r="AH60">
            <v>111.90799999999999</v>
          </cell>
          <cell r="AI60">
            <v>312.5</v>
          </cell>
          <cell r="AJ60">
            <v>0</v>
          </cell>
          <cell r="AK60">
            <v>0</v>
          </cell>
          <cell r="AL60">
            <v>17.27872</v>
          </cell>
          <cell r="AM60">
            <v>498.89999999999986</v>
          </cell>
          <cell r="AN60">
            <v>0</v>
          </cell>
          <cell r="AO60">
            <v>0</v>
          </cell>
          <cell r="AP60">
            <v>9.7452299999999994</v>
          </cell>
          <cell r="AQ60">
            <v>593.08600000000001</v>
          </cell>
          <cell r="AR60">
            <v>0</v>
          </cell>
          <cell r="AS60">
            <v>0</v>
          </cell>
          <cell r="AT60">
            <v>1.2910999999999999</v>
          </cell>
          <cell r="AU60">
            <v>1007.3370000000001</v>
          </cell>
          <cell r="AV60">
            <v>0</v>
          </cell>
          <cell r="AW60">
            <v>0</v>
          </cell>
          <cell r="AX60">
            <v>0.92080000000000006</v>
          </cell>
          <cell r="AY60">
            <v>1209.8869999999999</v>
          </cell>
          <cell r="AZ60">
            <v>0</v>
          </cell>
          <cell r="BA60">
            <v>8.299999999999999E-2</v>
          </cell>
          <cell r="BB60">
            <v>8.299999999999999E-2</v>
          </cell>
          <cell r="BC60">
            <v>0</v>
          </cell>
          <cell r="BD60">
            <v>2.2300000000000004</v>
          </cell>
          <cell r="BE60">
            <v>2.2300000000000004</v>
          </cell>
          <cell r="BF60">
            <v>0</v>
          </cell>
          <cell r="BG60">
            <v>5.7999999999999996E-2</v>
          </cell>
          <cell r="BH60">
            <v>5.7999999999999996E-2</v>
          </cell>
          <cell r="BI60">
            <v>0</v>
          </cell>
          <cell r="BJ60">
            <v>2.4329999999999998</v>
          </cell>
          <cell r="BK60">
            <v>2.4329999999999998</v>
          </cell>
          <cell r="BL60">
            <v>0</v>
          </cell>
          <cell r="BM60">
            <v>94.442000000000007</v>
          </cell>
          <cell r="BN60">
            <v>94.441999999999993</v>
          </cell>
          <cell r="BO60">
            <v>0</v>
          </cell>
          <cell r="BP60">
            <v>0</v>
          </cell>
          <cell r="BQ60">
            <v>0</v>
          </cell>
          <cell r="BR60">
            <v>4.4999999999999998E-2</v>
          </cell>
          <cell r="BS60">
            <v>11.025</v>
          </cell>
          <cell r="BT60">
            <v>3.4000000000000002E-2</v>
          </cell>
          <cell r="BU60">
            <v>1.5009999999999999</v>
          </cell>
          <cell r="BV60">
            <v>60.241999999999997</v>
          </cell>
          <cell r="BW60">
            <v>12.897</v>
          </cell>
          <cell r="BX60">
            <v>57.808999999999997</v>
          </cell>
          <cell r="BY60">
            <v>4.7920999999999996</v>
          </cell>
        </row>
        <row r="61">
          <cell r="A61" t="str">
            <v>Неопасные отходы</v>
          </cell>
          <cell r="B61" t="str">
            <v>5 класс</v>
          </cell>
          <cell r="C61">
            <v>6519</v>
          </cell>
          <cell r="D61">
            <v>24.818999999999999</v>
          </cell>
          <cell r="E61">
            <v>5736.5290000000005</v>
          </cell>
          <cell r="F61">
            <v>78.810999999999993</v>
          </cell>
          <cell r="G61">
            <v>4892.3440000000001</v>
          </cell>
          <cell r="H61">
            <v>30.157</v>
          </cell>
          <cell r="I61">
            <v>3943.3980000000001</v>
          </cell>
          <cell r="J61">
            <v>14.237000000000002</v>
          </cell>
          <cell r="K61">
            <v>3334.25</v>
          </cell>
          <cell r="L61">
            <v>7.5570000000000004</v>
          </cell>
          <cell r="M61">
            <v>964.78600000000006</v>
          </cell>
          <cell r="N61">
            <v>2423.7600000000002</v>
          </cell>
          <cell r="O61">
            <v>3055.6329999999998</v>
          </cell>
          <cell r="P61">
            <v>3073.5780000000004</v>
          </cell>
          <cell r="Q61">
            <v>1031.3680000000002</v>
          </cell>
          <cell r="R61">
            <v>184.89</v>
          </cell>
          <cell r="S61">
            <v>0</v>
          </cell>
          <cell r="T61">
            <v>0</v>
          </cell>
          <cell r="U61">
            <v>1018.515</v>
          </cell>
          <cell r="V61">
            <v>0</v>
          </cell>
          <cell r="W61">
            <v>0</v>
          </cell>
          <cell r="X61">
            <v>1012.3420000000001</v>
          </cell>
          <cell r="Y61">
            <v>0</v>
          </cell>
          <cell r="Z61">
            <v>0</v>
          </cell>
          <cell r="AA61">
            <v>1701.9950000000001</v>
          </cell>
          <cell r="AB61">
            <v>0</v>
          </cell>
          <cell r="AC61">
            <v>0</v>
          </cell>
          <cell r="AD61">
            <v>589.51700000000005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290.40000000000003</v>
          </cell>
          <cell r="AJ61">
            <v>0</v>
          </cell>
          <cell r="AK61">
            <v>0</v>
          </cell>
          <cell r="AL61">
            <v>0</v>
          </cell>
          <cell r="AM61">
            <v>675.447</v>
          </cell>
          <cell r="AN61">
            <v>0</v>
          </cell>
          <cell r="AO61">
            <v>0</v>
          </cell>
          <cell r="AP61">
            <v>0</v>
          </cell>
          <cell r="AQ61">
            <v>1150.452</v>
          </cell>
          <cell r="AR61">
            <v>0</v>
          </cell>
          <cell r="AS61">
            <v>0</v>
          </cell>
          <cell r="AT61">
            <v>0</v>
          </cell>
          <cell r="AU61">
            <v>366.827</v>
          </cell>
          <cell r="AV61">
            <v>0</v>
          </cell>
          <cell r="AW61">
            <v>0</v>
          </cell>
          <cell r="AX61">
            <v>0</v>
          </cell>
          <cell r="AY61">
            <v>409.94600000000003</v>
          </cell>
          <cell r="AZ61">
            <v>0</v>
          </cell>
          <cell r="BA61">
            <v>436.9</v>
          </cell>
          <cell r="BB61">
            <v>436.9</v>
          </cell>
          <cell r="BC61">
            <v>0</v>
          </cell>
          <cell r="BD61">
            <v>782.45</v>
          </cell>
          <cell r="BE61">
            <v>782.45</v>
          </cell>
          <cell r="BF61">
            <v>0</v>
          </cell>
          <cell r="BG61">
            <v>844.18500000000006</v>
          </cell>
          <cell r="BH61">
            <v>844.18500000000006</v>
          </cell>
          <cell r="BI61">
            <v>0</v>
          </cell>
          <cell r="BJ61">
            <v>948.94600000000003</v>
          </cell>
          <cell r="BK61">
            <v>948.94600000000003</v>
          </cell>
          <cell r="BL61">
            <v>0</v>
          </cell>
          <cell r="BM61">
            <v>47.308</v>
          </cell>
          <cell r="BN61">
            <v>47.308</v>
          </cell>
          <cell r="BO61">
            <v>0</v>
          </cell>
          <cell r="BP61">
            <v>0</v>
          </cell>
          <cell r="BQ61">
            <v>0</v>
          </cell>
          <cell r="BR61">
            <v>6518.9790000000003</v>
          </cell>
          <cell r="BS61">
            <v>26.158999999999999</v>
          </cell>
          <cell r="BT61">
            <v>5736.5290000000005</v>
          </cell>
          <cell r="BU61">
            <v>78.811000000000007</v>
          </cell>
          <cell r="BV61">
            <v>4892.3440000000001</v>
          </cell>
          <cell r="BW61">
            <v>30.157</v>
          </cell>
          <cell r="BX61">
            <v>3943.3980000000001</v>
          </cell>
          <cell r="BY61">
            <v>14.237000000000002</v>
          </cell>
        </row>
        <row r="62">
          <cell r="B62" t="str">
            <v>Всего</v>
          </cell>
          <cell r="C62">
            <v>6519</v>
          </cell>
          <cell r="D62">
            <v>24.818999999999999</v>
          </cell>
          <cell r="E62">
            <v>5736.5290000000005</v>
          </cell>
          <cell r="F62">
            <v>78.810999999999993</v>
          </cell>
          <cell r="G62">
            <v>4892.3440000000001</v>
          </cell>
          <cell r="H62">
            <v>30.157</v>
          </cell>
          <cell r="I62">
            <v>3943.3980000000001</v>
          </cell>
          <cell r="J62">
            <v>14.237000000000002</v>
          </cell>
          <cell r="K62">
            <v>3334.25</v>
          </cell>
          <cell r="L62">
            <v>7.5570000000000004</v>
          </cell>
          <cell r="M62">
            <v>964.78600000000006</v>
          </cell>
          <cell r="N62">
            <v>2423.7600000000002</v>
          </cell>
          <cell r="O62">
            <v>3055.6329999999998</v>
          </cell>
          <cell r="P62">
            <v>3073.5780000000004</v>
          </cell>
          <cell r="Q62">
            <v>1031.3680000000002</v>
          </cell>
          <cell r="R62">
            <v>184.89</v>
          </cell>
          <cell r="S62">
            <v>0</v>
          </cell>
          <cell r="T62">
            <v>0</v>
          </cell>
          <cell r="U62">
            <v>1018.515</v>
          </cell>
          <cell r="V62">
            <v>0</v>
          </cell>
          <cell r="W62">
            <v>0</v>
          </cell>
          <cell r="X62">
            <v>1012.3420000000001</v>
          </cell>
          <cell r="Y62">
            <v>0</v>
          </cell>
          <cell r="Z62">
            <v>0</v>
          </cell>
          <cell r="AA62">
            <v>1701.9950000000001</v>
          </cell>
          <cell r="AB62">
            <v>0</v>
          </cell>
          <cell r="AC62">
            <v>0</v>
          </cell>
          <cell r="AD62">
            <v>589.51700000000005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290.40000000000003</v>
          </cell>
          <cell r="AJ62">
            <v>0</v>
          </cell>
          <cell r="AK62">
            <v>0</v>
          </cell>
          <cell r="AL62">
            <v>0</v>
          </cell>
          <cell r="AM62">
            <v>675.447</v>
          </cell>
          <cell r="AN62">
            <v>0</v>
          </cell>
          <cell r="AO62">
            <v>0</v>
          </cell>
          <cell r="AP62">
            <v>0</v>
          </cell>
          <cell r="AQ62">
            <v>1150.452</v>
          </cell>
          <cell r="AR62">
            <v>0</v>
          </cell>
          <cell r="AS62">
            <v>0</v>
          </cell>
          <cell r="AT62">
            <v>0</v>
          </cell>
          <cell r="AU62">
            <v>366.827</v>
          </cell>
          <cell r="AV62">
            <v>0</v>
          </cell>
          <cell r="AW62">
            <v>0</v>
          </cell>
          <cell r="AX62">
            <v>0</v>
          </cell>
          <cell r="AY62">
            <v>409.94600000000003</v>
          </cell>
          <cell r="AZ62">
            <v>0</v>
          </cell>
          <cell r="BA62">
            <v>436.9</v>
          </cell>
          <cell r="BB62">
            <v>436.9</v>
          </cell>
          <cell r="BC62">
            <v>0</v>
          </cell>
          <cell r="BD62">
            <v>782.45</v>
          </cell>
          <cell r="BE62">
            <v>782.45</v>
          </cell>
          <cell r="BF62">
            <v>0</v>
          </cell>
          <cell r="BG62">
            <v>844.18500000000006</v>
          </cell>
          <cell r="BH62">
            <v>844.18500000000006</v>
          </cell>
          <cell r="BI62">
            <v>0</v>
          </cell>
          <cell r="BJ62">
            <v>948.94600000000003</v>
          </cell>
          <cell r="BK62">
            <v>948.94600000000003</v>
          </cell>
          <cell r="BL62">
            <v>0</v>
          </cell>
          <cell r="BM62">
            <v>47.308</v>
          </cell>
          <cell r="BN62">
            <v>47.308</v>
          </cell>
          <cell r="BO62">
            <v>0</v>
          </cell>
          <cell r="BP62">
            <v>0</v>
          </cell>
          <cell r="BQ62">
            <v>0</v>
          </cell>
          <cell r="BR62">
            <v>6518.9790000000003</v>
          </cell>
          <cell r="BS62">
            <v>26.158999999999999</v>
          </cell>
          <cell r="BT62">
            <v>5736.5290000000005</v>
          </cell>
          <cell r="BU62">
            <v>78.811000000000007</v>
          </cell>
          <cell r="BV62">
            <v>4892.3440000000001</v>
          </cell>
          <cell r="BW62">
            <v>30.157</v>
          </cell>
          <cell r="BX62">
            <v>3943.3980000000001</v>
          </cell>
          <cell r="BY62">
            <v>14.237000000000002</v>
          </cell>
        </row>
        <row r="63">
          <cell r="A63" t="str">
            <v>Всего</v>
          </cell>
          <cell r="C63">
            <v>6519.0450000000001</v>
          </cell>
          <cell r="D63">
            <v>35.844000000000001</v>
          </cell>
          <cell r="E63">
            <v>5736.5630000000001</v>
          </cell>
          <cell r="F63">
            <v>80.311999999999998</v>
          </cell>
          <cell r="G63">
            <v>4952.5860000000002</v>
          </cell>
          <cell r="H63">
            <v>43.054000000000002</v>
          </cell>
          <cell r="I63">
            <v>4001.2070000000003</v>
          </cell>
          <cell r="J63">
            <v>19.0291</v>
          </cell>
          <cell r="K63">
            <v>3342.942</v>
          </cell>
          <cell r="L63">
            <v>7.8900000000000006</v>
          </cell>
          <cell r="M63">
            <v>1399.5430000000001</v>
          </cell>
          <cell r="N63">
            <v>3010.9857000000002</v>
          </cell>
          <cell r="O63">
            <v>3635.9197300000001</v>
          </cell>
          <cell r="P63">
            <v>4133.4790000000003</v>
          </cell>
          <cell r="Q63">
            <v>2287.6709000000001</v>
          </cell>
          <cell r="R63">
            <v>184.89</v>
          </cell>
          <cell r="S63">
            <v>0</v>
          </cell>
          <cell r="T63">
            <v>0</v>
          </cell>
          <cell r="U63">
            <v>1080.027</v>
          </cell>
          <cell r="V63">
            <v>0</v>
          </cell>
          <cell r="W63">
            <v>0</v>
          </cell>
          <cell r="X63">
            <v>1061.402</v>
          </cell>
          <cell r="Y63">
            <v>0</v>
          </cell>
          <cell r="Z63">
            <v>0</v>
          </cell>
          <cell r="AA63">
            <v>1742.73</v>
          </cell>
          <cell r="AB63">
            <v>0</v>
          </cell>
          <cell r="AC63">
            <v>0</v>
          </cell>
          <cell r="AD63">
            <v>615.4670000000001</v>
          </cell>
          <cell r="AE63">
            <v>0</v>
          </cell>
          <cell r="AF63">
            <v>0</v>
          </cell>
          <cell r="AG63">
            <v>0</v>
          </cell>
          <cell r="AH63">
            <v>111.90799999999999</v>
          </cell>
          <cell r="AI63">
            <v>602.90000000000009</v>
          </cell>
          <cell r="AJ63">
            <v>0</v>
          </cell>
          <cell r="AK63">
            <v>0</v>
          </cell>
          <cell r="AL63">
            <v>17.27872</v>
          </cell>
          <cell r="AM63">
            <v>1174.3469999999998</v>
          </cell>
          <cell r="AN63">
            <v>0</v>
          </cell>
          <cell r="AO63">
            <v>0</v>
          </cell>
          <cell r="AP63">
            <v>9.7452299999999994</v>
          </cell>
          <cell r="AQ63">
            <v>1743.538</v>
          </cell>
          <cell r="AR63">
            <v>0</v>
          </cell>
          <cell r="AS63">
            <v>0</v>
          </cell>
          <cell r="AT63">
            <v>1.2910999999999999</v>
          </cell>
          <cell r="AU63">
            <v>1374.1640000000002</v>
          </cell>
          <cell r="AV63">
            <v>0</v>
          </cell>
          <cell r="AW63">
            <v>0</v>
          </cell>
          <cell r="AX63">
            <v>0.92080000000000006</v>
          </cell>
          <cell r="AY63">
            <v>1619.8330000000001</v>
          </cell>
          <cell r="AZ63">
            <v>0</v>
          </cell>
          <cell r="BA63">
            <v>436.983</v>
          </cell>
          <cell r="BB63">
            <v>436.983</v>
          </cell>
          <cell r="BC63">
            <v>0</v>
          </cell>
          <cell r="BD63">
            <v>784.68000000000006</v>
          </cell>
          <cell r="BE63">
            <v>784.68000000000006</v>
          </cell>
          <cell r="BF63">
            <v>0</v>
          </cell>
          <cell r="BG63">
            <v>844.24300000000005</v>
          </cell>
          <cell r="BH63">
            <v>844.24300000000005</v>
          </cell>
          <cell r="BI63">
            <v>0</v>
          </cell>
          <cell r="BJ63">
            <v>951.37900000000002</v>
          </cell>
          <cell r="BK63">
            <v>951.37900000000002</v>
          </cell>
          <cell r="BL63">
            <v>0</v>
          </cell>
          <cell r="BM63">
            <v>141.75</v>
          </cell>
          <cell r="BN63">
            <v>141.75</v>
          </cell>
          <cell r="BO63">
            <v>0</v>
          </cell>
          <cell r="BP63">
            <v>0</v>
          </cell>
          <cell r="BQ63">
            <v>0</v>
          </cell>
          <cell r="BR63">
            <v>6519.0240000000003</v>
          </cell>
          <cell r="BS63">
            <v>37.183999999999997</v>
          </cell>
          <cell r="BT63">
            <v>5736.5630000000001</v>
          </cell>
          <cell r="BU63">
            <v>80.312000000000012</v>
          </cell>
          <cell r="BV63">
            <v>4952.5860000000002</v>
          </cell>
          <cell r="BW63">
            <v>43.054000000000002</v>
          </cell>
          <cell r="BX63">
            <v>4001.2070000000003</v>
          </cell>
          <cell r="BY63">
            <v>19.0291</v>
          </cell>
        </row>
        <row r="66">
          <cell r="A66" t="str">
            <v>Источник данных</v>
          </cell>
        </row>
        <row r="69">
          <cell r="A69" t="str">
            <v>Азовская ВЭС</v>
          </cell>
        </row>
        <row r="70">
          <cell r="C70" t="str">
            <v>НАЛИЧИЕ ОТХОДОВ НА НАЧАЛО ОТЧЕТНОГО ПЕРИОДА, ТОНН</v>
          </cell>
          <cell r="E70" t="str">
            <v>306-3 ОБРАЗОВАНИЕ ОТХОДОВ</v>
          </cell>
          <cell r="F70" t="str">
            <v>306-4 ОБРАЩЕНИЕ С ОТХОДАМИ В РАМКАХ ЦИКЛИЧЕСКОЙ ЭКОНОМИКИ</v>
          </cell>
          <cell r="I70" t="str">
            <v>306-5 ОБРАЩЕНИЕ С ОТХОДАМИ БЕЗ ВОССТАНОВЛЕНИЯ</v>
          </cell>
          <cell r="M70" t="str">
            <v>РАЗМЕЩЕНИЕ ОТХОДОВ НА ЭКСПЛУАТИРУЕМЫХ ОБЪЕКТАХ, ТОНН</v>
          </cell>
          <cell r="P70" t="str">
            <v>НАЛИЧИЕ ОТХОДОВ НА КОНЕЦ ОТЧЕТНОГО ПЕРИОДА, ТОНН</v>
          </cell>
        </row>
        <row r="71">
          <cell r="C71" t="str">
            <v>2021</v>
          </cell>
          <cell r="E71" t="str">
            <v>2021</v>
          </cell>
          <cell r="F71" t="str">
            <v>2021</v>
          </cell>
          <cell r="I71" t="str">
            <v>2021</v>
          </cell>
          <cell r="M71" t="str">
            <v>2021</v>
          </cell>
          <cell r="P71" t="str">
            <v>2021</v>
          </cell>
        </row>
        <row r="72">
          <cell r="C72" t="str">
            <v>Хранение</v>
          </cell>
          <cell r="D72" t="str">
            <v>Накопление</v>
          </cell>
          <cell r="E72" t="str">
            <v>Общее количество образованных отходов, тонн</v>
          </cell>
          <cell r="F72" t="str">
            <v>Общее количество отходов, переданное на утилизацию, тонн</v>
          </cell>
          <cell r="G72" t="str">
            <v>Общее количество отходов, переданное на переработку, тонн</v>
          </cell>
          <cell r="H72" t="str">
            <v>Общее количество отходов, переданное на прочие восстановительные операции, тонн</v>
          </cell>
          <cell r="I72" t="str">
            <v>Общее количество отходов, переданное на сжигание (с рекуперацией энергии), тонн</v>
          </cell>
          <cell r="J72" t="str">
            <v>Общее количество отходов, переданное на сжигание (без рекуперации энергии), тонн</v>
          </cell>
          <cell r="K72" t="str">
            <v>Общее количество отходов, переданное на захоронение на полигоне, тонн</v>
          </cell>
          <cell r="L72" t="str">
            <v>Общее количество отходов, переданное на прочие виды обращения с отходами без восстановления, тонн</v>
          </cell>
          <cell r="M72" t="str">
            <v>Хранение</v>
          </cell>
          <cell r="N72" t="str">
            <v>Всего</v>
          </cell>
          <cell r="O72" t="str">
            <v>захоронение</v>
          </cell>
          <cell r="P72" t="str">
            <v>Хранение</v>
          </cell>
          <cell r="Q72" t="str">
            <v>Накопление</v>
          </cell>
        </row>
        <row r="73">
          <cell r="A73" t="str">
            <v>Опасные отходы</v>
          </cell>
          <cell r="B73" t="str">
            <v>1 класс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2 класс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B75" t="str">
            <v>3 класс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B76" t="str">
            <v>4 класс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>Всего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 t="str">
            <v>Неопасные отходы</v>
          </cell>
          <cell r="B78" t="str">
            <v>5 класс</v>
          </cell>
          <cell r="C78">
            <v>0</v>
          </cell>
          <cell r="D78">
            <v>0</v>
          </cell>
          <cell r="E78">
            <v>1.08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1.08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B79" t="str">
            <v>Всего</v>
          </cell>
          <cell r="C79">
            <v>0</v>
          </cell>
          <cell r="D79">
            <v>0</v>
          </cell>
          <cell r="E79">
            <v>1.08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1.08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 t="str">
            <v>Всего</v>
          </cell>
          <cell r="C80">
            <v>0</v>
          </cell>
          <cell r="D80">
            <v>0</v>
          </cell>
          <cell r="E80">
            <v>1.08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1.08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3">
          <cell r="A83" t="str">
            <v>Источник данных</v>
          </cell>
        </row>
        <row r="86">
          <cell r="A86" t="str">
            <v>Центральный офис</v>
          </cell>
        </row>
        <row r="87">
          <cell r="C87" t="str">
            <v>НАЛИЧИЕ ОТХОДОВ НА НАЧАЛО ОТЧЕТНОГО ПЕРИОДА, ТОНН</v>
          </cell>
          <cell r="M87" t="str">
            <v>306-3 ОБРАЗОВАНИЕ ОТХОДОВ</v>
          </cell>
          <cell r="R87" t="str">
            <v>306-4 ОБРАЩЕНИЕ С ОТХОДАМИ В РАМКАХ ЦИКЛИЧЕСКОЙ ЭКОНОМИКИ</v>
          </cell>
          <cell r="AG87" t="str">
            <v>306-5 ОБРАЩЕНИЕ С ОТХОДАМИ БЕЗ ВОССТАНОВЛЕНИЯ</v>
          </cell>
          <cell r="BA87" t="str">
            <v>РАЗМЕЩЕНИЕ ОТХОДОВ НА ЭКСПЛУАТИРУЕМЫХ ОБЪЕКТАХ, ТОНН</v>
          </cell>
          <cell r="BP87" t="str">
            <v>НАЛИЧИЕ ОТХОДОВ НА КОНЕЦ ОТЧЕТНОГО ПЕРИОДА, ТОНН</v>
          </cell>
        </row>
        <row r="88">
          <cell r="C88" t="str">
            <v>2021</v>
          </cell>
          <cell r="E88" t="str">
            <v>2020</v>
          </cell>
          <cell r="G88" t="str">
            <v>2019</v>
          </cell>
          <cell r="I88" t="str">
            <v>2018</v>
          </cell>
          <cell r="K88" t="str">
            <v>2017</v>
          </cell>
          <cell r="M88" t="str">
            <v>2021</v>
          </cell>
          <cell r="N88">
            <v>2020</v>
          </cell>
          <cell r="O88">
            <v>2019</v>
          </cell>
          <cell r="P88" t="str">
            <v>2018</v>
          </cell>
          <cell r="Q88">
            <v>2017</v>
          </cell>
          <cell r="R88" t="str">
            <v>2021</v>
          </cell>
          <cell r="U88" t="str">
            <v>2020</v>
          </cell>
          <cell r="X88" t="str">
            <v>2019</v>
          </cell>
          <cell r="AA88" t="str">
            <v>2018</v>
          </cell>
          <cell r="AD88" t="str">
            <v>2017</v>
          </cell>
          <cell r="AG88" t="str">
            <v>2021</v>
          </cell>
          <cell r="AK88" t="str">
            <v>2020</v>
          </cell>
          <cell r="AO88" t="str">
            <v>2019</v>
          </cell>
          <cell r="AS88" t="str">
            <v>2018</v>
          </cell>
          <cell r="AW88" t="str">
            <v>2017</v>
          </cell>
          <cell r="BA88" t="str">
            <v>2021</v>
          </cell>
          <cell r="BD88" t="str">
            <v>2020</v>
          </cell>
          <cell r="BG88" t="str">
            <v>2019</v>
          </cell>
          <cell r="BJ88" t="str">
            <v>2018</v>
          </cell>
          <cell r="BM88" t="str">
            <v>2017</v>
          </cell>
          <cell r="BP88" t="str">
            <v>2021</v>
          </cell>
          <cell r="BR88" t="str">
            <v>2020</v>
          </cell>
          <cell r="BT88" t="str">
            <v>2019</v>
          </cell>
          <cell r="BV88" t="str">
            <v>2018</v>
          </cell>
          <cell r="BX88" t="str">
            <v>2017</v>
          </cell>
        </row>
        <row r="89">
          <cell r="C89" t="str">
            <v>Хранение</v>
          </cell>
          <cell r="D89" t="str">
            <v>Накопление</v>
          </cell>
          <cell r="E89" t="str">
            <v>Хранение</v>
          </cell>
          <cell r="F89" t="str">
            <v>Накопление</v>
          </cell>
          <cell r="G89" t="str">
            <v>Хранение</v>
          </cell>
          <cell r="H89" t="str">
            <v>Накопление</v>
          </cell>
          <cell r="I89" t="str">
            <v>Хранение</v>
          </cell>
          <cell r="J89" t="str">
            <v>Накопление</v>
          </cell>
          <cell r="K89" t="str">
            <v>Хранение</v>
          </cell>
          <cell r="L89" t="str">
            <v>Накопление</v>
          </cell>
          <cell r="M89" t="str">
            <v>Общее количество образованных отходов, тонн</v>
          </cell>
          <cell r="N89" t="str">
            <v>Общее количество образованных отходов, тонн</v>
          </cell>
          <cell r="O89" t="str">
            <v>Общее количество образованных отходов, тонн</v>
          </cell>
          <cell r="P89" t="str">
            <v>Общее количество образованных отходов, тонн</v>
          </cell>
          <cell r="Q89" t="str">
            <v>Общее количество образованных отходов, тонн</v>
          </cell>
          <cell r="R89" t="str">
            <v>Общее количество отходов, переданное на утилизацию, тонн</v>
          </cell>
          <cell r="S89" t="str">
            <v>Общее количество отходов, переданное на переработку, тонн</v>
          </cell>
          <cell r="T89" t="str">
            <v>Общее количество отходов, переданное на прочие восстановительные операции, тонн</v>
          </cell>
          <cell r="U89" t="str">
            <v>Общее количество отходов, переданное на утилизацию, тонн</v>
          </cell>
          <cell r="V89" t="str">
            <v>Общее количество отходов, переданное на переработку, тонн</v>
          </cell>
          <cell r="W89" t="str">
            <v>Общее количество отходов, переданное на прочие восстановительные операции, тонн</v>
          </cell>
          <cell r="X89" t="str">
            <v>Общее количество отходов, переданное на утилизацию, тонн</v>
          </cell>
          <cell r="Y89" t="str">
            <v>Общее количество отходов, переданное на переработку, тонн</v>
          </cell>
          <cell r="Z89" t="str">
            <v>Общее количество отходов, переданное на прочие восстановительные операции, тонн</v>
          </cell>
          <cell r="AA89" t="str">
            <v>Общее количество отходов, переданное на утилизацию, тонн</v>
          </cell>
          <cell r="AB89" t="str">
            <v>Общее количество отходов, переданное на переработку, тонн</v>
          </cell>
          <cell r="AC89" t="str">
            <v>Общее количество отходов, переданное на прочие восстановительные операции, тонн</v>
          </cell>
          <cell r="AD89" t="str">
            <v>Общее количество отходов, переданное на утилизацию, тонн</v>
          </cell>
          <cell r="AE89" t="str">
            <v>Общее количество отходов, переданное на переработку, тонн</v>
          </cell>
          <cell r="AF89" t="str">
            <v>Общее количество отходов, переданное на прочие восстановительные операции, тонн</v>
          </cell>
          <cell r="AG89" t="str">
            <v>Общее количество отходов, переданное на сжигание (с рекуперацией энергии), тонн</v>
          </cell>
          <cell r="AH89" t="str">
            <v>Общее количество отходов, переданное на сжигание (без рекуперации энергии), тонн</v>
          </cell>
          <cell r="AI89" t="str">
            <v>Общее количество отходов, переданное на захоронение на полигоне, тонн</v>
          </cell>
          <cell r="AJ89" t="str">
            <v>Общее количество отходов, переданное на прочие виды обращения с отходами без восстановления, тонн</v>
          </cell>
          <cell r="AK89" t="str">
            <v>Общее количество отходов, переданное на сжигание (с рекуперацией энергии), тонн</v>
          </cell>
          <cell r="AL89" t="str">
            <v>Общее количество отходов, переданное на сжигание (без рекуперации энергии), тонн</v>
          </cell>
          <cell r="AM89" t="str">
            <v>Общее количество отходов, переданное на захоронение на полигоне, тонн</v>
          </cell>
          <cell r="AN89" t="str">
            <v>Общее количество отходов, переданное на прочие виды обращения с отходами без восстановления, тонн</v>
          </cell>
          <cell r="AO89" t="str">
            <v>Общее количество отходов, переданное на сжигание (с рекуперацией энергии), тонн</v>
          </cell>
          <cell r="AP89" t="str">
            <v>Общее количество отходов, переданное на сжигание (без рекуперации энергии), тонн</v>
          </cell>
          <cell r="AQ89" t="str">
            <v>Общее количество отходов, переданное на захоронение на полигоне, тонн</v>
          </cell>
          <cell r="AR89" t="str">
            <v>Общее количество отходов, переданное на прочие виды обращения с отходами без восстановления, тонн</v>
          </cell>
          <cell r="AS89" t="str">
            <v>Общее количество отходов, переданное на сжигание (с рекуперацией энергии), тонн</v>
          </cell>
          <cell r="AT89" t="str">
            <v>Общее количество отходов, переданное на сжигание (без рекуперации энергии), тонн</v>
          </cell>
          <cell r="AU89" t="str">
            <v>Общее количество отходов, переданное на захоронение на полигоне, тонн</v>
          </cell>
          <cell r="AV89" t="str">
            <v>Общее количество отходов, переданное на прочие виды обращения с отходами без восстановления, тонн</v>
          </cell>
          <cell r="AW89" t="str">
            <v>Общее количество отходов, переданное на сжигание (с рекуперацией энергии), тонн</v>
          </cell>
          <cell r="AX89" t="str">
            <v>Общее количество отходов, переданное на сжигание (без рекуперации энергии), тонн</v>
          </cell>
          <cell r="AY89" t="str">
            <v>Общее количество отходов, переданное на захоронение на полигоне, тонн</v>
          </cell>
          <cell r="AZ89" t="str">
            <v>Общее количество отходов, переданное на прочие виды обращения с отходами без восстановления, тонн</v>
          </cell>
          <cell r="BA89" t="str">
            <v>Хранение</v>
          </cell>
          <cell r="BB89" t="str">
            <v>Всего</v>
          </cell>
          <cell r="BC89" t="str">
            <v>захоронение</v>
          </cell>
          <cell r="BD89" t="str">
            <v>Хранение</v>
          </cell>
          <cell r="BE89" t="str">
            <v>Всего</v>
          </cell>
          <cell r="BF89" t="str">
            <v>захоронение</v>
          </cell>
          <cell r="BG89" t="str">
            <v>Хранение</v>
          </cell>
          <cell r="BH89" t="str">
            <v>Всего</v>
          </cell>
          <cell r="BI89" t="str">
            <v>захоронение</v>
          </cell>
          <cell r="BJ89" t="str">
            <v>Хранение</v>
          </cell>
          <cell r="BK89" t="str">
            <v>Всего</v>
          </cell>
          <cell r="BL89" t="str">
            <v>захоронение</v>
          </cell>
          <cell r="BM89" t="str">
            <v>Хранение</v>
          </cell>
          <cell r="BN89" t="str">
            <v>Всего</v>
          </cell>
          <cell r="BO89" t="str">
            <v>захоронение</v>
          </cell>
          <cell r="BP89" t="str">
            <v>Хранение</v>
          </cell>
          <cell r="BQ89" t="str">
            <v>Накопление</v>
          </cell>
          <cell r="BR89" t="str">
            <v>Хранение</v>
          </cell>
          <cell r="BS89" t="str">
            <v>Накопление</v>
          </cell>
          <cell r="BT89" t="str">
            <v>Хранение</v>
          </cell>
          <cell r="BU89" t="str">
            <v>Накопление</v>
          </cell>
          <cell r="BV89" t="str">
            <v>Хранение</v>
          </cell>
          <cell r="BW89" t="str">
            <v>Накопление</v>
          </cell>
          <cell r="BX89" t="str">
            <v>Хранение</v>
          </cell>
          <cell r="BY89" t="str">
            <v>Накопление</v>
          </cell>
        </row>
        <row r="90">
          <cell r="A90" t="str">
            <v>Опасные отходы</v>
          </cell>
          <cell r="B90" t="str">
            <v>1 класс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</row>
        <row r="91">
          <cell r="B91" t="str">
            <v>2 класс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B92" t="str">
            <v>3 класс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  <row r="93">
          <cell r="B93" t="str">
            <v>4 класс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</row>
        <row r="94">
          <cell r="B94" t="str">
            <v>Всего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</row>
        <row r="95">
          <cell r="A95" t="str">
            <v>Неопасные отходы</v>
          </cell>
          <cell r="B95" t="str">
            <v>5 класс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</row>
        <row r="96">
          <cell r="B96" t="str">
            <v>Всего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</row>
        <row r="97">
          <cell r="A97" t="str">
            <v>Всего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</row>
        <row r="100">
          <cell r="A100" t="str">
            <v>Источник данных</v>
          </cell>
        </row>
        <row r="103">
          <cell r="A103" t="str">
            <v>Итого по компании</v>
          </cell>
        </row>
        <row r="104">
          <cell r="C104" t="str">
            <v>НАЛИЧИЕ ОТХОДОВ НА НАЧАЛО ОТЧЕТНОГО ПЕРИОДА, ТОНН</v>
          </cell>
          <cell r="M104" t="str">
            <v>306-3 ОБРАЗОВАНИЕ ОТХОДОВ</v>
          </cell>
          <cell r="R104" t="str">
            <v>306-4 ОБРАЩЕНИЕ С ОТХОДАМИ В РАМКАХ ЦИКЛИЧЕСКОЙ ЭКОНОМИКИ</v>
          </cell>
          <cell r="AG104" t="str">
            <v>306-5 ОБРАЩЕНИЕ С ОТХОДАМИ БЕЗ ВОССТАНОВЛЕНИЯ</v>
          </cell>
          <cell r="BA104" t="str">
            <v>РАЗМЕЩЕНИЕ ОТХОДОВ НА ЭКСПЛУАТИРУЕМЫХ ОБЪЕКТАХ, ТОНН</v>
          </cell>
          <cell r="BP104" t="str">
            <v>НАЛИЧИЕ ОТХОДОВ НА КОНЕЦ ОТЧЕТНОГО ПЕРИОДА, ТОНН</v>
          </cell>
        </row>
        <row r="105">
          <cell r="C105" t="str">
            <v>2021</v>
          </cell>
          <cell r="E105" t="str">
            <v>2020</v>
          </cell>
          <cell r="G105" t="str">
            <v>2019</v>
          </cell>
          <cell r="I105" t="str">
            <v>2018</v>
          </cell>
          <cell r="K105" t="str">
            <v>2017</v>
          </cell>
          <cell r="M105" t="str">
            <v>2021</v>
          </cell>
          <cell r="N105" t="str">
            <v>2020</v>
          </cell>
          <cell r="O105" t="str">
            <v>2019</v>
          </cell>
          <cell r="P105" t="str">
            <v>2018</v>
          </cell>
          <cell r="Q105" t="str">
            <v>2017</v>
          </cell>
          <cell r="R105" t="str">
            <v>2021</v>
          </cell>
          <cell r="U105" t="str">
            <v>2020</v>
          </cell>
          <cell r="X105" t="str">
            <v>2019</v>
          </cell>
          <cell r="AA105" t="str">
            <v>2018</v>
          </cell>
          <cell r="AD105" t="str">
            <v>2017</v>
          </cell>
          <cell r="AG105" t="str">
            <v>2021</v>
          </cell>
          <cell r="AK105" t="str">
            <v>2020</v>
          </cell>
          <cell r="AO105" t="str">
            <v>2019</v>
          </cell>
          <cell r="AS105" t="str">
            <v>2018</v>
          </cell>
          <cell r="AW105" t="str">
            <v>2017</v>
          </cell>
          <cell r="BA105" t="str">
            <v>2021</v>
          </cell>
          <cell r="BD105" t="str">
            <v>2020</v>
          </cell>
          <cell r="BG105" t="str">
            <v>2019</v>
          </cell>
          <cell r="BJ105" t="str">
            <v>2018</v>
          </cell>
          <cell r="BM105" t="str">
            <v>2017</v>
          </cell>
          <cell r="BP105" t="str">
            <v>2021</v>
          </cell>
          <cell r="BR105" t="str">
            <v>2020</v>
          </cell>
          <cell r="BT105" t="str">
            <v>2019</v>
          </cell>
          <cell r="BV105" t="str">
            <v>2018</v>
          </cell>
          <cell r="BX105" t="str">
            <v>2017</v>
          </cell>
        </row>
        <row r="106">
          <cell r="C106" t="str">
            <v>Хранение</v>
          </cell>
          <cell r="D106" t="str">
            <v>Накопление</v>
          </cell>
          <cell r="E106" t="str">
            <v>Хранение</v>
          </cell>
          <cell r="F106" t="str">
            <v>Накопление</v>
          </cell>
          <cell r="G106" t="str">
            <v>Хранение</v>
          </cell>
          <cell r="H106" t="str">
            <v>Накопление</v>
          </cell>
          <cell r="I106" t="str">
            <v>Хранение</v>
          </cell>
          <cell r="J106" t="str">
            <v>Накопление</v>
          </cell>
          <cell r="K106" t="str">
            <v>Хранение</v>
          </cell>
          <cell r="L106" t="str">
            <v>Накопление</v>
          </cell>
          <cell r="M106" t="str">
            <v>Общее количество образованных отходов, тонн</v>
          </cell>
          <cell r="N106" t="str">
            <v>Общее количество образованных отходов, тонн</v>
          </cell>
          <cell r="O106" t="str">
            <v>Общее количество образованных отходов, тонн</v>
          </cell>
          <cell r="P106" t="str">
            <v>Общее количество образованных отходов, тонн</v>
          </cell>
          <cell r="Q106" t="str">
            <v>Общее количество образованных отходов, тонн</v>
          </cell>
          <cell r="R106" t="str">
            <v>Общее количество отходов, переданное на утилизацию, тонн</v>
          </cell>
          <cell r="S106" t="str">
            <v>Общее количество отходов, переданное на переработку, тонн</v>
          </cell>
          <cell r="T106" t="str">
            <v>Общее количество отходов, переданное на прочие восстановительные операции, тонн</v>
          </cell>
          <cell r="U106" t="str">
            <v>Общее количество отходов, переданное на утилизацию, тонн</v>
          </cell>
          <cell r="V106" t="str">
            <v>Общее количество отходов, переданное на переработку, тонн</v>
          </cell>
          <cell r="W106" t="str">
            <v>Общее количество отходов, переданное на прочие восстановительные операции, тонн</v>
          </cell>
          <cell r="X106" t="str">
            <v>Общее количество отходов, переданное на утилизацию, тонн</v>
          </cell>
          <cell r="Y106" t="str">
            <v>Общее количество отходов, переданное на переработку, тонн</v>
          </cell>
          <cell r="Z106" t="str">
            <v>Общее количество отходов, переданное на прочие восстановительные операции, тонн</v>
          </cell>
          <cell r="AA106" t="str">
            <v>Общее количество отходов, переданное на утилизацию, тонн</v>
          </cell>
          <cell r="AB106" t="str">
            <v>Общее количество отходов, переданное на переработку, тонн</v>
          </cell>
          <cell r="AC106" t="str">
            <v>Общее количество отходов, переданное на прочие восстановительные операции, тонн</v>
          </cell>
          <cell r="AD106" t="str">
            <v>Общее количество отходов, переданное на утилизацию, тонн</v>
          </cell>
          <cell r="AE106" t="str">
            <v>Общее количество отходов, переданное на переработку, тонн</v>
          </cell>
          <cell r="AF106" t="str">
            <v>Общее количество отходов, переданное на прочие восстановительные операции, тонн</v>
          </cell>
          <cell r="AG106" t="str">
            <v>Общее количество отходов, переданное на сжигание (с рекуперацией энергии), тонн</v>
          </cell>
          <cell r="AH106" t="str">
            <v>Общее количество отходов, переданное на сжигание (без рекуперации энергии), тонн</v>
          </cell>
          <cell r="AI106" t="str">
            <v>Общее количество отходов, переданное на захоронение на полигоне, тонн</v>
          </cell>
          <cell r="AJ106" t="str">
            <v>Общее количество отходов, переданное на прочие виды обращения с отходами без восстановления, тонн</v>
          </cell>
          <cell r="AK106" t="str">
            <v>Общее количество отходов, переданное на сжигание (с рекуперацией энергии), тонн</v>
          </cell>
          <cell r="AL106" t="str">
            <v>Общее количество отходов, переданное на сжигание (без рекуперации энергии), тонн</v>
          </cell>
          <cell r="AM106" t="str">
            <v>Общее количество отходов, переданное на захоронение на полигоне, тонн</v>
          </cell>
          <cell r="AN106" t="str">
            <v>Общее количество отходов, переданное на прочие виды обращения с отходами без восстановления, тонн</v>
          </cell>
          <cell r="AO106" t="str">
            <v>Общее количество отходов, переданное на сжигание (с рекуперацией энергии), тонн</v>
          </cell>
          <cell r="AP106" t="str">
            <v>Общее количество отходов, переданное на сжигание (без рекуперации энергии), тонн</v>
          </cell>
          <cell r="AQ106" t="str">
            <v>Общее количество отходов, переданное на захоронение на полигоне, тонн</v>
          </cell>
          <cell r="AR106" t="str">
            <v>Общее количество отходов, переданное на прочие виды обращения с отходами без восстановления, тонн</v>
          </cell>
          <cell r="AS106" t="str">
            <v>Общее количество отходов, переданное на сжигание (с рекуперацией энергии), тонн</v>
          </cell>
          <cell r="AT106" t="str">
            <v>Общее количество отходов, переданное на сжигание (без рекуперации энергии), тонн</v>
          </cell>
          <cell r="AU106" t="str">
            <v>Общее количество отходов, переданное на захоронение на полигоне, тонн</v>
          </cell>
          <cell r="AV106" t="str">
            <v>Общее количество отходов, переданное на прочие виды обращения с отходами без восстановления, тонн</v>
          </cell>
          <cell r="AW106" t="str">
            <v>Общее количество отходов, переданное на сжигание (с рекуперацией энергии), тонн</v>
          </cell>
          <cell r="AX106" t="str">
            <v>Общее количество отходов, переданное на сжигание (без рекуперации энергии), тонн</v>
          </cell>
          <cell r="AY106" t="str">
            <v>Общее количество отходов, переданное на захоронение на полигоне, тонн</v>
          </cell>
          <cell r="AZ106" t="str">
            <v>Общее количество отходов, переданное на прочие виды обращения с отходами без восстановления, тонн</v>
          </cell>
          <cell r="BA106" t="str">
            <v>Хранение</v>
          </cell>
          <cell r="BB106" t="str">
            <v>Всего</v>
          </cell>
          <cell r="BC106" t="str">
            <v>захоронение</v>
          </cell>
          <cell r="BD106" t="str">
            <v>Хранение</v>
          </cell>
          <cell r="BE106" t="str">
            <v>Всего</v>
          </cell>
          <cell r="BF106" t="str">
            <v>захоронение</v>
          </cell>
          <cell r="BG106" t="str">
            <v>Хранение</v>
          </cell>
          <cell r="BH106" t="str">
            <v>Всего</v>
          </cell>
          <cell r="BI106" t="str">
            <v>захоронение</v>
          </cell>
          <cell r="BJ106" t="str">
            <v>Хранение</v>
          </cell>
          <cell r="BK106" t="str">
            <v>Всего</v>
          </cell>
          <cell r="BL106" t="str">
            <v>захоронение</v>
          </cell>
          <cell r="BM106" t="str">
            <v>Хранение</v>
          </cell>
          <cell r="BN106" t="str">
            <v>Всего</v>
          </cell>
          <cell r="BO106" t="str">
            <v>захоронение</v>
          </cell>
          <cell r="BP106" t="str">
            <v>Хранение</v>
          </cell>
          <cell r="BQ106" t="str">
            <v>Накопление</v>
          </cell>
          <cell r="BR106" t="str">
            <v>Хранение</v>
          </cell>
          <cell r="BS106" t="str">
            <v>Накопление</v>
          </cell>
          <cell r="BT106" t="str">
            <v>Хранение</v>
          </cell>
          <cell r="BU106" t="str">
            <v>Накопление</v>
          </cell>
          <cell r="BV106" t="str">
            <v>Хранение</v>
          </cell>
          <cell r="BW106" t="str">
            <v>Накопление</v>
          </cell>
          <cell r="BX106" t="str">
            <v>Хранение</v>
          </cell>
          <cell r="BY106" t="str">
            <v>Накопление</v>
          </cell>
        </row>
        <row r="107">
          <cell r="A107" t="str">
            <v>Опасные отходы</v>
          </cell>
          <cell r="B107" t="str">
            <v>1 класс</v>
          </cell>
          <cell r="C107">
            <v>0</v>
          </cell>
          <cell r="D107">
            <v>5.1999999999999998E-2</v>
          </cell>
          <cell r="E107">
            <v>0</v>
          </cell>
          <cell r="F107">
            <v>1.7000000000000001E-2</v>
          </cell>
          <cell r="G107">
            <v>0</v>
          </cell>
          <cell r="H107">
            <v>1.0069999999999999</v>
          </cell>
          <cell r="I107">
            <v>0</v>
          </cell>
          <cell r="J107">
            <v>0.56110000000000004</v>
          </cell>
          <cell r="K107">
            <v>0</v>
          </cell>
          <cell r="L107">
            <v>0.91700000000000004</v>
          </cell>
          <cell r="M107">
            <v>1.1850000000000001</v>
          </cell>
          <cell r="N107">
            <v>1.3209</v>
          </cell>
          <cell r="O107">
            <v>3.1102299999999996</v>
          </cell>
          <cell r="P107">
            <v>4.2570000000000006</v>
          </cell>
          <cell r="Q107">
            <v>4.5958999999999994</v>
          </cell>
          <cell r="R107">
            <v>0</v>
          </cell>
          <cell r="S107">
            <v>0</v>
          </cell>
          <cell r="T107">
            <v>0</v>
          </cell>
          <cell r="U107">
            <v>2.0000000000000001E-4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0.99399999999999999</v>
          </cell>
          <cell r="AI107">
            <v>0</v>
          </cell>
          <cell r="AJ107">
            <v>0</v>
          </cell>
          <cell r="AK107">
            <v>0</v>
          </cell>
          <cell r="AL107">
            <v>1.2857200000000002</v>
          </cell>
          <cell r="AM107">
            <v>0</v>
          </cell>
          <cell r="AN107">
            <v>0</v>
          </cell>
          <cell r="AO107">
            <v>0</v>
          </cell>
          <cell r="AP107">
            <v>3.1382300000000001</v>
          </cell>
          <cell r="AQ107">
            <v>0</v>
          </cell>
          <cell r="AR107">
            <v>0</v>
          </cell>
          <cell r="AS107">
            <v>0</v>
          </cell>
          <cell r="AT107">
            <v>3.9910000000000001</v>
          </cell>
          <cell r="AU107">
            <v>0</v>
          </cell>
          <cell r="AV107">
            <v>0</v>
          </cell>
          <cell r="AW107">
            <v>0</v>
          </cell>
          <cell r="AX107">
            <v>4.9518000000000004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5.1999999999999998E-2</v>
          </cell>
          <cell r="BT107">
            <v>0</v>
          </cell>
          <cell r="BU107">
            <v>1.7000000000000001E-2</v>
          </cell>
          <cell r="BV107">
            <v>0</v>
          </cell>
          <cell r="BW107">
            <v>0.82699999999999996</v>
          </cell>
          <cell r="BX107">
            <v>0</v>
          </cell>
          <cell r="BY107">
            <v>0.56110000000000004</v>
          </cell>
        </row>
        <row r="108">
          <cell r="B108" t="str">
            <v>2 класс</v>
          </cell>
          <cell r="C108">
            <v>0</v>
          </cell>
          <cell r="D108">
            <v>2E-3</v>
          </cell>
          <cell r="E108">
            <v>0</v>
          </cell>
          <cell r="F108">
            <v>0.20900000000000002</v>
          </cell>
          <cell r="G108">
            <v>0</v>
          </cell>
          <cell r="H108">
            <v>8.0000000000000002E-3</v>
          </cell>
          <cell r="I108">
            <v>0</v>
          </cell>
          <cell r="J108">
            <v>1.857</v>
          </cell>
          <cell r="K108">
            <v>0</v>
          </cell>
          <cell r="L108">
            <v>0.16699999999999998</v>
          </cell>
          <cell r="M108">
            <v>0.43099999999999999</v>
          </cell>
          <cell r="N108">
            <v>1.0719999999999998</v>
          </cell>
          <cell r="O108">
            <v>0.72650000000000003</v>
          </cell>
          <cell r="P108">
            <v>1.1830000000000001</v>
          </cell>
          <cell r="Q108">
            <v>7.3000000000000009E-2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2.944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2.2000000000000002E-2</v>
          </cell>
          <cell r="AI108">
            <v>0</v>
          </cell>
          <cell r="AJ108">
            <v>0</v>
          </cell>
          <cell r="AK108">
            <v>0</v>
          </cell>
          <cell r="AL108">
            <v>1.2789999999999999</v>
          </cell>
          <cell r="AM108">
            <v>0</v>
          </cell>
          <cell r="AN108">
            <v>0</v>
          </cell>
          <cell r="AO108">
            <v>0</v>
          </cell>
          <cell r="AP108">
            <v>0.52600000000000002</v>
          </cell>
          <cell r="AQ108">
            <v>0</v>
          </cell>
          <cell r="AR108">
            <v>0</v>
          </cell>
          <cell r="AS108">
            <v>0</v>
          </cell>
          <cell r="AT108">
            <v>8.7999999999999995E-2</v>
          </cell>
          <cell r="AU108">
            <v>0</v>
          </cell>
          <cell r="AV108">
            <v>0</v>
          </cell>
          <cell r="AW108">
            <v>0</v>
          </cell>
          <cell r="AX108">
            <v>0.23499999999999999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2E-3</v>
          </cell>
          <cell r="BT108">
            <v>0</v>
          </cell>
          <cell r="BU108">
            <v>0.20900000000000002</v>
          </cell>
          <cell r="BV108">
            <v>0</v>
          </cell>
          <cell r="BW108">
            <v>8.0000000000000002E-3</v>
          </cell>
          <cell r="BX108">
            <v>0</v>
          </cell>
          <cell r="BY108">
            <v>1.857</v>
          </cell>
        </row>
        <row r="109">
          <cell r="B109" t="str">
            <v>3 класс</v>
          </cell>
          <cell r="C109">
            <v>109.74040000000001</v>
          </cell>
          <cell r="D109">
            <v>11.030000000000001</v>
          </cell>
          <cell r="E109">
            <v>104.861</v>
          </cell>
          <cell r="F109">
            <v>2.4289999999999998</v>
          </cell>
          <cell r="G109">
            <v>108.414</v>
          </cell>
          <cell r="H109">
            <v>16.645500000000002</v>
          </cell>
          <cell r="I109">
            <v>98.591000000000008</v>
          </cell>
          <cell r="J109">
            <v>6.5089999999999995</v>
          </cell>
          <cell r="K109">
            <v>95.84</v>
          </cell>
          <cell r="L109">
            <v>7.6040000000000001</v>
          </cell>
          <cell r="M109">
            <v>226.64639999999997</v>
          </cell>
          <cell r="N109">
            <v>206.333</v>
          </cell>
          <cell r="O109">
            <v>310.07299999999998</v>
          </cell>
          <cell r="P109">
            <v>1906.2085000000002</v>
          </cell>
          <cell r="Q109">
            <v>630.6450000000001</v>
          </cell>
          <cell r="R109">
            <v>70.466000000000008</v>
          </cell>
          <cell r="S109">
            <v>0</v>
          </cell>
          <cell r="T109">
            <v>0</v>
          </cell>
          <cell r="U109">
            <v>61.875999999999998</v>
          </cell>
          <cell r="V109">
            <v>0</v>
          </cell>
          <cell r="W109">
            <v>0</v>
          </cell>
          <cell r="X109">
            <v>52.390999999999998</v>
          </cell>
          <cell r="Y109">
            <v>0</v>
          </cell>
          <cell r="Z109">
            <v>0</v>
          </cell>
          <cell r="AA109">
            <v>65.716999999999999</v>
          </cell>
          <cell r="AB109">
            <v>0</v>
          </cell>
          <cell r="AC109">
            <v>0</v>
          </cell>
          <cell r="AD109">
            <v>50.947000000000003</v>
          </cell>
          <cell r="AE109">
            <v>0</v>
          </cell>
          <cell r="AF109">
            <v>0</v>
          </cell>
          <cell r="AG109">
            <v>0</v>
          </cell>
          <cell r="AH109">
            <v>144.64099999999999</v>
          </cell>
          <cell r="AI109">
            <v>0</v>
          </cell>
          <cell r="AJ109">
            <v>0</v>
          </cell>
          <cell r="AK109">
            <v>0</v>
          </cell>
          <cell r="AL109">
            <v>123.79100000000001</v>
          </cell>
          <cell r="AM109">
            <v>7.1859999999999999</v>
          </cell>
          <cell r="AN109">
            <v>0</v>
          </cell>
          <cell r="AO109">
            <v>0</v>
          </cell>
          <cell r="AP109">
            <v>266.88549999999998</v>
          </cell>
          <cell r="AQ109">
            <v>5.4779999999999998</v>
          </cell>
          <cell r="AR109">
            <v>0</v>
          </cell>
          <cell r="AS109">
            <v>0</v>
          </cell>
          <cell r="AT109">
            <v>1789.1319999999998</v>
          </cell>
          <cell r="AU109">
            <v>31.4</v>
          </cell>
          <cell r="AV109">
            <v>0</v>
          </cell>
          <cell r="AW109">
            <v>0</v>
          </cell>
          <cell r="AX109">
            <v>542.62899999999991</v>
          </cell>
          <cell r="AY109">
            <v>17.972999999999999</v>
          </cell>
          <cell r="AZ109">
            <v>0</v>
          </cell>
          <cell r="BA109">
            <v>0.34839999999999993</v>
          </cell>
          <cell r="BB109">
            <v>0.34839999999999993</v>
          </cell>
          <cell r="BC109">
            <v>0</v>
          </cell>
          <cell r="BD109">
            <v>4.9870000000000001</v>
          </cell>
          <cell r="BE109">
            <v>4.9870000000000001</v>
          </cell>
          <cell r="BF109">
            <v>0</v>
          </cell>
          <cell r="BG109">
            <v>5.4139999999999997</v>
          </cell>
          <cell r="BH109">
            <v>5.4139999999999997</v>
          </cell>
          <cell r="BI109">
            <v>0</v>
          </cell>
          <cell r="BJ109">
            <v>9.8230000000000004</v>
          </cell>
          <cell r="BK109">
            <v>9.8230000000000004</v>
          </cell>
          <cell r="BL109">
            <v>0</v>
          </cell>
          <cell r="BM109">
            <v>2.7510000000000003</v>
          </cell>
          <cell r="BN109">
            <v>2.7510000000000003</v>
          </cell>
          <cell r="BO109">
            <v>0</v>
          </cell>
          <cell r="BP109">
            <v>0</v>
          </cell>
          <cell r="BQ109">
            <v>0</v>
          </cell>
          <cell r="BR109">
            <v>109.74</v>
          </cell>
          <cell r="BS109">
            <v>11.030000000000001</v>
          </cell>
          <cell r="BT109">
            <v>104.861</v>
          </cell>
          <cell r="BU109">
            <v>2.4289999999999998</v>
          </cell>
          <cell r="BV109">
            <v>108.414</v>
          </cell>
          <cell r="BW109">
            <v>16.645500000000002</v>
          </cell>
          <cell r="BX109">
            <v>98.591000000000008</v>
          </cell>
          <cell r="BY109">
            <v>6.5089999999999995</v>
          </cell>
        </row>
        <row r="110">
          <cell r="B110" t="str">
            <v>4 класс</v>
          </cell>
          <cell r="C110">
            <v>1173.45316</v>
          </cell>
          <cell r="D110">
            <v>4400.0110000000004</v>
          </cell>
          <cell r="E110">
            <v>1173.2280800000001</v>
          </cell>
          <cell r="F110">
            <v>0.67849999999999999</v>
          </cell>
          <cell r="G110">
            <v>25972.746009999999</v>
          </cell>
          <cell r="H110">
            <v>0.1217</v>
          </cell>
          <cell r="I110">
            <v>3814.2168299999998</v>
          </cell>
          <cell r="J110">
            <v>2E-3</v>
          </cell>
          <cell r="K110">
            <v>3603.09825</v>
          </cell>
          <cell r="L110">
            <v>0.129</v>
          </cell>
          <cell r="M110">
            <v>1383.0610000000001</v>
          </cell>
          <cell r="N110">
            <v>6858.9315800000013</v>
          </cell>
          <cell r="O110">
            <v>4225.7366700000011</v>
          </cell>
          <cell r="P110">
            <v>4105.5418799999989</v>
          </cell>
          <cell r="Q110">
            <v>3876.0990399999991</v>
          </cell>
          <cell r="R110">
            <v>1.1869999999999998</v>
          </cell>
          <cell r="S110">
            <v>0</v>
          </cell>
          <cell r="T110">
            <v>0</v>
          </cell>
          <cell r="U110">
            <v>1.1949999999999998</v>
          </cell>
          <cell r="V110">
            <v>0</v>
          </cell>
          <cell r="W110">
            <v>0</v>
          </cell>
          <cell r="X110">
            <v>1.405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3.3050000000000002</v>
          </cell>
          <cell r="AI110">
            <v>1378.5480000000002</v>
          </cell>
          <cell r="AJ110">
            <v>0</v>
          </cell>
          <cell r="AK110">
            <v>0</v>
          </cell>
          <cell r="AL110">
            <v>1.6728000000000001</v>
          </cell>
          <cell r="AM110">
            <v>2456.5059999999994</v>
          </cell>
          <cell r="AN110">
            <v>0</v>
          </cell>
          <cell r="AO110">
            <v>0</v>
          </cell>
          <cell r="AP110">
            <v>1.0359999999999998</v>
          </cell>
          <cell r="AQ110">
            <v>3014.0819999999999</v>
          </cell>
          <cell r="AR110">
            <v>0</v>
          </cell>
          <cell r="AS110">
            <v>0</v>
          </cell>
          <cell r="AT110">
            <v>0.38400000000000001</v>
          </cell>
          <cell r="AU110">
            <v>3940.7280000000001</v>
          </cell>
          <cell r="AV110">
            <v>0</v>
          </cell>
          <cell r="AW110">
            <v>0</v>
          </cell>
          <cell r="AX110">
            <v>6.7549999999999999</v>
          </cell>
          <cell r="AY110">
            <v>3707.3410000000003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2.3360800000000004</v>
          </cell>
          <cell r="BE110">
            <v>2.3360800000000004</v>
          </cell>
          <cell r="BF110">
            <v>0</v>
          </cell>
          <cell r="BG110">
            <v>1259.9560700000002</v>
          </cell>
          <cell r="BH110">
            <v>1259.9560700000002</v>
          </cell>
          <cell r="BI110">
            <v>0</v>
          </cell>
          <cell r="BJ110">
            <v>164.31011000000001</v>
          </cell>
          <cell r="BK110">
            <v>164.31011000000001</v>
          </cell>
          <cell r="BL110">
            <v>0</v>
          </cell>
          <cell r="BM110">
            <v>256.44403999999997</v>
          </cell>
          <cell r="BN110">
            <v>256.44403999999997</v>
          </cell>
          <cell r="BO110">
            <v>0</v>
          </cell>
          <cell r="BP110">
            <v>0</v>
          </cell>
          <cell r="BQ110">
            <v>0</v>
          </cell>
          <cell r="BR110">
            <v>1173.45316</v>
          </cell>
          <cell r="BS110">
            <v>4400.0110000000004</v>
          </cell>
          <cell r="BT110">
            <v>1173.2280800000001</v>
          </cell>
          <cell r="BU110">
            <v>0.67879999999999996</v>
          </cell>
          <cell r="BV110">
            <v>3978.5270099999998</v>
          </cell>
          <cell r="BW110">
            <v>0.12189999999999999</v>
          </cell>
          <cell r="BX110">
            <v>3814.2168299999998</v>
          </cell>
          <cell r="BY110">
            <v>2E-3</v>
          </cell>
        </row>
        <row r="111">
          <cell r="B111" t="str">
            <v>Всего</v>
          </cell>
          <cell r="C111">
            <v>1283.1935599999999</v>
          </cell>
          <cell r="D111">
            <v>4411.0950000000003</v>
          </cell>
          <cell r="E111">
            <v>1278.0890800000002</v>
          </cell>
          <cell r="F111">
            <v>3.3334999999999999</v>
          </cell>
          <cell r="G111">
            <v>26081.16001</v>
          </cell>
          <cell r="H111">
            <v>17.782200000000003</v>
          </cell>
          <cell r="I111">
            <v>3912.8078299999997</v>
          </cell>
          <cell r="J111">
            <v>8.9291</v>
          </cell>
          <cell r="K111">
            <v>3698.9382500000002</v>
          </cell>
          <cell r="L111">
            <v>8.8170000000000002</v>
          </cell>
          <cell r="M111">
            <v>1611.3234000000002</v>
          </cell>
          <cell r="N111">
            <v>7067.6574800000017</v>
          </cell>
          <cell r="O111">
            <v>4539.6464000000014</v>
          </cell>
          <cell r="P111">
            <v>6017.1903799999991</v>
          </cell>
          <cell r="Q111">
            <v>4511.4129399999993</v>
          </cell>
          <cell r="R111">
            <v>71.653000000000006</v>
          </cell>
          <cell r="S111">
            <v>0</v>
          </cell>
          <cell r="T111">
            <v>0</v>
          </cell>
          <cell r="U111">
            <v>63.071199999999997</v>
          </cell>
          <cell r="V111">
            <v>0</v>
          </cell>
          <cell r="W111">
            <v>0</v>
          </cell>
          <cell r="X111">
            <v>53.795999999999999</v>
          </cell>
          <cell r="Y111">
            <v>0</v>
          </cell>
          <cell r="Z111">
            <v>0</v>
          </cell>
          <cell r="AA111">
            <v>68.661000000000001</v>
          </cell>
          <cell r="AB111">
            <v>0</v>
          </cell>
          <cell r="AC111">
            <v>0</v>
          </cell>
          <cell r="AD111">
            <v>50.947000000000003</v>
          </cell>
          <cell r="AE111">
            <v>0</v>
          </cell>
          <cell r="AF111">
            <v>0</v>
          </cell>
          <cell r="AG111">
            <v>0</v>
          </cell>
          <cell r="AH111">
            <v>148.96199999999999</v>
          </cell>
          <cell r="AI111">
            <v>1378.5480000000002</v>
          </cell>
          <cell r="AJ111">
            <v>0</v>
          </cell>
          <cell r="AK111">
            <v>0</v>
          </cell>
          <cell r="AL111">
            <v>128.02852000000001</v>
          </cell>
          <cell r="AM111">
            <v>2463.6919999999996</v>
          </cell>
          <cell r="AN111">
            <v>0</v>
          </cell>
          <cell r="AO111">
            <v>0</v>
          </cell>
          <cell r="AP111">
            <v>271.58572999999996</v>
          </cell>
          <cell r="AQ111">
            <v>3019.56</v>
          </cell>
          <cell r="AR111">
            <v>0</v>
          </cell>
          <cell r="AS111">
            <v>0</v>
          </cell>
          <cell r="AT111">
            <v>1793.5949999999998</v>
          </cell>
          <cell r="AU111">
            <v>3972.1280000000002</v>
          </cell>
          <cell r="AV111">
            <v>0</v>
          </cell>
          <cell r="AW111">
            <v>0</v>
          </cell>
          <cell r="AX111">
            <v>554.57079999999985</v>
          </cell>
          <cell r="AY111">
            <v>3725.3140000000003</v>
          </cell>
          <cell r="AZ111">
            <v>0</v>
          </cell>
          <cell r="BA111">
            <v>0.34839999999999993</v>
          </cell>
          <cell r="BB111">
            <v>0.34839999999999993</v>
          </cell>
          <cell r="BC111">
            <v>0</v>
          </cell>
          <cell r="BD111">
            <v>7.3230800000000009</v>
          </cell>
          <cell r="BE111">
            <v>7.3230800000000009</v>
          </cell>
          <cell r="BF111">
            <v>0</v>
          </cell>
          <cell r="BG111">
            <v>1265.3700700000002</v>
          </cell>
          <cell r="BH111">
            <v>1265.3700700000002</v>
          </cell>
          <cell r="BI111">
            <v>0</v>
          </cell>
          <cell r="BJ111">
            <v>174.13311000000002</v>
          </cell>
          <cell r="BK111">
            <v>174.13311000000002</v>
          </cell>
          <cell r="BL111">
            <v>0</v>
          </cell>
          <cell r="BM111">
            <v>259.19503999999995</v>
          </cell>
          <cell r="BN111">
            <v>259.19503999999995</v>
          </cell>
          <cell r="BO111">
            <v>0</v>
          </cell>
          <cell r="BP111">
            <v>0</v>
          </cell>
          <cell r="BQ111">
            <v>0</v>
          </cell>
          <cell r="BR111">
            <v>1283.19316</v>
          </cell>
          <cell r="BS111">
            <v>4411.0950000000003</v>
          </cell>
          <cell r="BT111">
            <v>1278.0890800000002</v>
          </cell>
          <cell r="BU111">
            <v>3.3337999999999997</v>
          </cell>
          <cell r="BV111">
            <v>4086.94101</v>
          </cell>
          <cell r="BW111">
            <v>17.602400000000003</v>
          </cell>
          <cell r="BX111">
            <v>3912.8078299999997</v>
          </cell>
          <cell r="BY111">
            <v>8.9291</v>
          </cell>
        </row>
        <row r="112">
          <cell r="A112" t="str">
            <v>Неопасные отходы</v>
          </cell>
          <cell r="B112" t="str">
            <v>5 класс</v>
          </cell>
          <cell r="C112">
            <v>7682.18</v>
          </cell>
          <cell r="D112">
            <v>195.739</v>
          </cell>
          <cell r="E112">
            <v>6865.9490000000005</v>
          </cell>
          <cell r="F112">
            <v>263.54000000000002</v>
          </cell>
          <cell r="G112">
            <v>160658459.24100003</v>
          </cell>
          <cell r="H112">
            <v>255.37499999999997</v>
          </cell>
          <cell r="I112">
            <v>156020845.308</v>
          </cell>
          <cell r="J112">
            <v>280.58700000000005</v>
          </cell>
          <cell r="K112">
            <v>151783147.39000002</v>
          </cell>
          <cell r="L112">
            <v>1241.1659999999999</v>
          </cell>
          <cell r="M112">
            <v>8843.4850000000006</v>
          </cell>
          <cell r="N112">
            <v>10967.887000000001</v>
          </cell>
          <cell r="O112">
            <v>3029575.5300000003</v>
          </cell>
          <cell r="P112">
            <v>4635112.8869000003</v>
          </cell>
          <cell r="Q112">
            <v>4488414.693</v>
          </cell>
          <cell r="R112">
            <v>7340.5429999999997</v>
          </cell>
          <cell r="S112">
            <v>0</v>
          </cell>
          <cell r="T112">
            <v>0</v>
          </cell>
          <cell r="U112">
            <v>7835.9359999999997</v>
          </cell>
          <cell r="V112">
            <v>0</v>
          </cell>
          <cell r="W112">
            <v>0</v>
          </cell>
          <cell r="X112">
            <v>8765.2180000000008</v>
          </cell>
          <cell r="Y112">
            <v>0</v>
          </cell>
          <cell r="Z112">
            <v>0</v>
          </cell>
          <cell r="AA112">
            <v>8357.6669999999995</v>
          </cell>
          <cell r="AB112">
            <v>0</v>
          </cell>
          <cell r="AC112">
            <v>0</v>
          </cell>
          <cell r="AD112">
            <v>250081.20300000004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932.65000000000009</v>
          </cell>
          <cell r="AJ112">
            <v>0</v>
          </cell>
          <cell r="AK112">
            <v>0</v>
          </cell>
          <cell r="AL112">
            <v>0.21200000000000002</v>
          </cell>
          <cell r="AM112">
            <v>2381.9899999999998</v>
          </cell>
          <cell r="AN112">
            <v>0</v>
          </cell>
          <cell r="AO112">
            <v>0</v>
          </cell>
          <cell r="AP112">
            <v>4.9000000000000002E-2</v>
          </cell>
          <cell r="AQ112">
            <v>5584.7440000000006</v>
          </cell>
          <cell r="AR112">
            <v>0</v>
          </cell>
          <cell r="AS112">
            <v>0</v>
          </cell>
          <cell r="AT112">
            <v>0</v>
          </cell>
          <cell r="AU112">
            <v>1727.3489</v>
          </cell>
          <cell r="AV112">
            <v>0</v>
          </cell>
          <cell r="AW112">
            <v>0</v>
          </cell>
          <cell r="AX112">
            <v>0</v>
          </cell>
          <cell r="AY112">
            <v>2188.9729999999995</v>
          </cell>
          <cell r="AZ112">
            <v>0</v>
          </cell>
          <cell r="BA112">
            <v>458.74999999999994</v>
          </cell>
          <cell r="BB112">
            <v>458.74999999999994</v>
          </cell>
          <cell r="BC112">
            <v>0</v>
          </cell>
          <cell r="BD112">
            <v>816.21</v>
          </cell>
          <cell r="BE112">
            <v>816.21</v>
          </cell>
          <cell r="BF112">
            <v>0</v>
          </cell>
          <cell r="BG112">
            <v>3015196.6890000002</v>
          </cell>
          <cell r="BH112">
            <v>3015196.6890000002</v>
          </cell>
          <cell r="BI112">
            <v>0</v>
          </cell>
          <cell r="BJ112">
            <v>4625013.676</v>
          </cell>
          <cell r="BK112">
            <v>4625013.676</v>
          </cell>
          <cell r="BL112">
            <v>0</v>
          </cell>
          <cell r="BM112">
            <v>4237136.0750000002</v>
          </cell>
          <cell r="BN112">
            <v>4237136.0750000002</v>
          </cell>
          <cell r="BO112">
            <v>0</v>
          </cell>
          <cell r="BP112">
            <v>0</v>
          </cell>
          <cell r="BQ112">
            <v>0</v>
          </cell>
          <cell r="BR112">
            <v>7682.1590000000006</v>
          </cell>
          <cell r="BS112">
            <v>197.07899999999998</v>
          </cell>
          <cell r="BT112">
            <v>6865.9490000000005</v>
          </cell>
          <cell r="BU112">
            <v>263.52800000000002</v>
          </cell>
          <cell r="BV112">
            <v>160645858.98400003</v>
          </cell>
          <cell r="BW112">
            <v>255.37499999999997</v>
          </cell>
          <cell r="BX112">
            <v>156020845.308</v>
          </cell>
          <cell r="BY112">
            <v>280.62</v>
          </cell>
        </row>
        <row r="113">
          <cell r="B113" t="str">
            <v>Всего</v>
          </cell>
          <cell r="C113">
            <v>7682.18</v>
          </cell>
          <cell r="D113">
            <v>195.739</v>
          </cell>
          <cell r="E113">
            <v>6865.9490000000005</v>
          </cell>
          <cell r="F113">
            <v>263.54000000000002</v>
          </cell>
          <cell r="G113">
            <v>160658459.24100003</v>
          </cell>
          <cell r="H113">
            <v>255.37499999999997</v>
          </cell>
          <cell r="I113">
            <v>156020845.308</v>
          </cell>
          <cell r="J113">
            <v>280.58700000000005</v>
          </cell>
          <cell r="K113">
            <v>151783147.39000002</v>
          </cell>
          <cell r="L113">
            <v>1241.1659999999999</v>
          </cell>
          <cell r="M113">
            <v>8843.4850000000006</v>
          </cell>
          <cell r="N113">
            <v>10967.887000000001</v>
          </cell>
          <cell r="O113">
            <v>3029575.5300000003</v>
          </cell>
          <cell r="P113">
            <v>4635112.8869000003</v>
          </cell>
          <cell r="Q113">
            <v>4488414.693</v>
          </cell>
          <cell r="R113">
            <v>7340.5429999999997</v>
          </cell>
          <cell r="S113">
            <v>0</v>
          </cell>
          <cell r="T113">
            <v>0</v>
          </cell>
          <cell r="U113">
            <v>7835.9359999999997</v>
          </cell>
          <cell r="V113">
            <v>0</v>
          </cell>
          <cell r="W113">
            <v>0</v>
          </cell>
          <cell r="X113">
            <v>8765.2180000000008</v>
          </cell>
          <cell r="Y113">
            <v>0</v>
          </cell>
          <cell r="Z113">
            <v>0</v>
          </cell>
          <cell r="AA113">
            <v>8357.6669999999995</v>
          </cell>
          <cell r="AB113">
            <v>0</v>
          </cell>
          <cell r="AC113">
            <v>0</v>
          </cell>
          <cell r="AD113">
            <v>250081.20300000004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932.65000000000009</v>
          </cell>
          <cell r="AJ113">
            <v>0</v>
          </cell>
          <cell r="AK113">
            <v>0</v>
          </cell>
          <cell r="AL113">
            <v>0.21200000000000002</v>
          </cell>
          <cell r="AM113">
            <v>2381.9899999999998</v>
          </cell>
          <cell r="AN113">
            <v>0</v>
          </cell>
          <cell r="AO113">
            <v>0</v>
          </cell>
          <cell r="AP113">
            <v>4.9000000000000002E-2</v>
          </cell>
          <cell r="AQ113">
            <v>5584.7440000000006</v>
          </cell>
          <cell r="AR113">
            <v>0</v>
          </cell>
          <cell r="AS113">
            <v>0</v>
          </cell>
          <cell r="AT113">
            <v>0</v>
          </cell>
          <cell r="AU113">
            <v>1727.3489</v>
          </cell>
          <cell r="AV113">
            <v>0</v>
          </cell>
          <cell r="AW113">
            <v>0</v>
          </cell>
          <cell r="AX113">
            <v>0</v>
          </cell>
          <cell r="AY113">
            <v>2188.9729999999995</v>
          </cell>
          <cell r="AZ113">
            <v>0</v>
          </cell>
          <cell r="BA113">
            <v>458.74999999999994</v>
          </cell>
          <cell r="BB113">
            <v>458.74999999999994</v>
          </cell>
          <cell r="BC113">
            <v>0</v>
          </cell>
          <cell r="BD113">
            <v>816.21</v>
          </cell>
          <cell r="BE113">
            <v>816.21</v>
          </cell>
          <cell r="BF113">
            <v>0</v>
          </cell>
          <cell r="BG113">
            <v>3015196.6890000002</v>
          </cell>
          <cell r="BH113">
            <v>3015196.6890000002</v>
          </cell>
          <cell r="BI113">
            <v>0</v>
          </cell>
          <cell r="BJ113">
            <v>4625013.676</v>
          </cell>
          <cell r="BK113">
            <v>4625013.676</v>
          </cell>
          <cell r="BL113">
            <v>0</v>
          </cell>
          <cell r="BM113">
            <v>4237136.0750000002</v>
          </cell>
          <cell r="BN113">
            <v>4237136.0750000002</v>
          </cell>
          <cell r="BO113">
            <v>0</v>
          </cell>
          <cell r="BP113">
            <v>0</v>
          </cell>
          <cell r="BQ113">
            <v>0</v>
          </cell>
          <cell r="BR113">
            <v>7682.1590000000006</v>
          </cell>
          <cell r="BS113">
            <v>197.07899999999998</v>
          </cell>
          <cell r="BT113">
            <v>6865.9490000000005</v>
          </cell>
          <cell r="BU113">
            <v>263.52800000000002</v>
          </cell>
          <cell r="BV113">
            <v>160645858.98400003</v>
          </cell>
          <cell r="BW113">
            <v>255.37499999999997</v>
          </cell>
          <cell r="BX113">
            <v>156020845.308</v>
          </cell>
          <cell r="BY113">
            <v>280.62</v>
          </cell>
        </row>
        <row r="114">
          <cell r="A114" t="str">
            <v>Всего</v>
          </cell>
          <cell r="C114">
            <v>8965.37356</v>
          </cell>
          <cell r="D114">
            <v>4606.8339999999998</v>
          </cell>
          <cell r="E114">
            <v>8144.0380800000003</v>
          </cell>
          <cell r="F114">
            <v>266.87350000000004</v>
          </cell>
          <cell r="G114">
            <v>160684540.40101004</v>
          </cell>
          <cell r="H114">
            <v>273.15719999999999</v>
          </cell>
          <cell r="I114">
            <v>156024758.11583</v>
          </cell>
          <cell r="J114">
            <v>289.51610000000005</v>
          </cell>
          <cell r="K114">
            <v>151786846.32825002</v>
          </cell>
          <cell r="L114">
            <v>1249.9829999999999</v>
          </cell>
          <cell r="M114">
            <v>10454.808400000002</v>
          </cell>
          <cell r="N114">
            <v>18035.544480000004</v>
          </cell>
          <cell r="O114">
            <v>3034115.1764000002</v>
          </cell>
          <cell r="P114">
            <v>4641130.0772799999</v>
          </cell>
          <cell r="Q114">
            <v>4492926.1059400002</v>
          </cell>
          <cell r="R114">
            <v>7412.1959999999999</v>
          </cell>
          <cell r="S114">
            <v>0</v>
          </cell>
          <cell r="T114">
            <v>0</v>
          </cell>
          <cell r="U114">
            <v>7899.0072</v>
          </cell>
          <cell r="V114">
            <v>0</v>
          </cell>
          <cell r="W114">
            <v>0</v>
          </cell>
          <cell r="X114">
            <v>8819.014000000001</v>
          </cell>
          <cell r="Y114">
            <v>0</v>
          </cell>
          <cell r="Z114">
            <v>0</v>
          </cell>
          <cell r="AA114">
            <v>8426.3279999999995</v>
          </cell>
          <cell r="AB114">
            <v>0</v>
          </cell>
          <cell r="AC114">
            <v>0</v>
          </cell>
          <cell r="AD114">
            <v>250132.15000000002</v>
          </cell>
          <cell r="AE114">
            <v>0</v>
          </cell>
          <cell r="AF114">
            <v>0</v>
          </cell>
          <cell r="AG114">
            <v>0</v>
          </cell>
          <cell r="AH114">
            <v>148.96199999999999</v>
          </cell>
          <cell r="AI114">
            <v>2311.1980000000003</v>
          </cell>
          <cell r="AJ114">
            <v>0</v>
          </cell>
          <cell r="AK114">
            <v>0</v>
          </cell>
          <cell r="AL114">
            <v>128.24052</v>
          </cell>
          <cell r="AM114">
            <v>4845.6819999999989</v>
          </cell>
          <cell r="AN114">
            <v>0</v>
          </cell>
          <cell r="AO114">
            <v>0</v>
          </cell>
          <cell r="AP114">
            <v>271.63472999999993</v>
          </cell>
          <cell r="AQ114">
            <v>8604.3040000000001</v>
          </cell>
          <cell r="AR114">
            <v>0</v>
          </cell>
          <cell r="AS114">
            <v>0</v>
          </cell>
          <cell r="AT114">
            <v>1793.5949999999998</v>
          </cell>
          <cell r="AU114">
            <v>5699.4768999999997</v>
          </cell>
          <cell r="AV114">
            <v>0</v>
          </cell>
          <cell r="AW114">
            <v>0</v>
          </cell>
          <cell r="AX114">
            <v>554.57079999999985</v>
          </cell>
          <cell r="AY114">
            <v>5914.2870000000003</v>
          </cell>
          <cell r="AZ114">
            <v>0</v>
          </cell>
          <cell r="BA114">
            <v>459.09839999999997</v>
          </cell>
          <cell r="BB114">
            <v>459.09839999999997</v>
          </cell>
          <cell r="BC114">
            <v>0</v>
          </cell>
          <cell r="BD114">
            <v>823.53308000000004</v>
          </cell>
          <cell r="BE114">
            <v>823.53308000000004</v>
          </cell>
          <cell r="BF114">
            <v>0</v>
          </cell>
          <cell r="BG114">
            <v>3016462.0590700004</v>
          </cell>
          <cell r="BH114">
            <v>3016462.0590700004</v>
          </cell>
          <cell r="BI114">
            <v>0</v>
          </cell>
          <cell r="BJ114">
            <v>4625187.8091099998</v>
          </cell>
          <cell r="BK114">
            <v>4625187.8091099998</v>
          </cell>
          <cell r="BL114">
            <v>0</v>
          </cell>
          <cell r="BM114">
            <v>4237395.2700399999</v>
          </cell>
          <cell r="BN114">
            <v>4237395.2700399999</v>
          </cell>
          <cell r="BO114">
            <v>0</v>
          </cell>
          <cell r="BP114">
            <v>0</v>
          </cell>
          <cell r="BQ114">
            <v>0</v>
          </cell>
          <cell r="BR114">
            <v>8965.3521600000004</v>
          </cell>
          <cell r="BS114">
            <v>4608.174</v>
          </cell>
          <cell r="BT114">
            <v>8144.0380800000003</v>
          </cell>
          <cell r="BU114">
            <v>266.86180000000002</v>
          </cell>
          <cell r="BV114">
            <v>160649945.92501003</v>
          </cell>
          <cell r="BW114">
            <v>272.97739999999999</v>
          </cell>
          <cell r="BX114">
            <v>156024758.11583</v>
          </cell>
          <cell r="BY114">
            <v>289.54910000000001</v>
          </cell>
        </row>
        <row r="117">
          <cell r="A117" t="str">
            <v>Источник данных</v>
          </cell>
        </row>
      </sheetData>
      <sheetData sheetId="5" refreshError="1"/>
      <sheetData sheetId="6">
        <row r="1">
          <cell r="A1" t="str">
            <v>Конаковская ГРЭС</v>
          </cell>
        </row>
        <row r="2">
          <cell r="B2" t="str">
            <v>ОТРАБОТАННЫЕ МАТЕРИАЛЫ, ПЕРЕДАННЫЕ ДЛЯ ПОВТОРНОГО ИСПОЛЬЗОВАНИЯ</v>
          </cell>
        </row>
        <row r="3">
          <cell r="B3" t="str">
            <v>Общее количество отработанных материалов, переданных или проданных для повторного использования</v>
          </cell>
        </row>
        <row r="4">
          <cell r="B4" t="str">
            <v>2021</v>
          </cell>
          <cell r="C4" t="str">
            <v>2020</v>
          </cell>
          <cell r="D4" t="str">
            <v>2019</v>
          </cell>
        </row>
        <row r="5">
          <cell r="A5" t="str">
            <v>Лом асфальтовых и асфальтобетонных покрытий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турбинное масло</v>
          </cell>
          <cell r="B6">
            <v>64.87700000000001</v>
          </cell>
          <cell r="C6">
            <v>140</v>
          </cell>
          <cell r="D6">
            <v>0</v>
          </cell>
        </row>
        <row r="7">
          <cell r="A7" t="str">
            <v>Всего</v>
          </cell>
          <cell r="B7">
            <v>64.87700000000001</v>
          </cell>
          <cell r="C7">
            <v>140</v>
          </cell>
          <cell r="D7">
            <v>0</v>
          </cell>
        </row>
        <row r="9">
          <cell r="A9" t="str">
            <v>Источник данных</v>
          </cell>
        </row>
        <row r="12">
          <cell r="A12" t="str">
            <v>Невинномысская ГРЭС</v>
          </cell>
        </row>
        <row r="13">
          <cell r="B13" t="str">
            <v>ОТРАБОТАННЫЕ МАТЕРИАЛЫ, ПЕРЕДАННЫЕ ДЛЯ ПОВТОРНОГО ИСПОЛЬЗОВАНИЯ</v>
          </cell>
        </row>
        <row r="14">
          <cell r="B14" t="str">
            <v>Общее количество отработанных материалов, переданных или проданных для повторного использования</v>
          </cell>
        </row>
        <row r="15">
          <cell r="B15" t="str">
            <v>2021</v>
          </cell>
          <cell r="C15" t="str">
            <v>2020</v>
          </cell>
          <cell r="D15" t="str">
            <v>2019</v>
          </cell>
        </row>
        <row r="16">
          <cell r="A16" t="str">
            <v>Лом асфальтовых и асфальтобетонных покрытий</v>
          </cell>
          <cell r="B16">
            <v>0</v>
          </cell>
          <cell r="C16">
            <v>0</v>
          </cell>
          <cell r="D16">
            <v>0</v>
          </cell>
        </row>
        <row r="17">
          <cell r="A17" t="str">
            <v>турбинное масло</v>
          </cell>
          <cell r="B17">
            <v>1.26</v>
          </cell>
          <cell r="C17">
            <v>67.88</v>
          </cell>
          <cell r="D17">
            <v>26.81</v>
          </cell>
        </row>
        <row r="18">
          <cell r="A18" t="str">
            <v>Всего</v>
          </cell>
          <cell r="B18">
            <v>1.26</v>
          </cell>
          <cell r="C18">
            <v>67.88</v>
          </cell>
          <cell r="D18">
            <v>26.81</v>
          </cell>
        </row>
        <row r="20">
          <cell r="A20" t="str">
            <v>Источник данных</v>
          </cell>
        </row>
        <row r="23">
          <cell r="A23" t="str">
            <v>Среднеуральская ГРЭС</v>
          </cell>
        </row>
        <row r="24">
          <cell r="B24" t="str">
            <v>ОТРАБОТАННЫЕ МАТЕРИАЛЫ, ПЕРЕДАННЫЕ ДЛЯ ПОВТОРНОГО ИСПОЛЬЗОВАНИЯ</v>
          </cell>
        </row>
        <row r="25">
          <cell r="B25" t="str">
            <v>Общее количество отработанных материалов, переданных или проданных для повторного использования</v>
          </cell>
        </row>
        <row r="26">
          <cell r="B26" t="str">
            <v>2021</v>
          </cell>
          <cell r="C26" t="str">
            <v>2020</v>
          </cell>
          <cell r="D26" t="str">
            <v>2019</v>
          </cell>
        </row>
        <row r="27">
          <cell r="A27" t="str">
            <v>турбинное масло</v>
          </cell>
          <cell r="B27">
            <v>20.6</v>
          </cell>
          <cell r="C27">
            <v>67.88</v>
          </cell>
          <cell r="D27">
            <v>0</v>
          </cell>
        </row>
        <row r="28">
          <cell r="A28" t="str">
            <v>ионообменные смолы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Всего</v>
          </cell>
          <cell r="B29">
            <v>20.6</v>
          </cell>
          <cell r="C29">
            <v>67.88</v>
          </cell>
          <cell r="D29">
            <v>0</v>
          </cell>
        </row>
        <row r="32">
          <cell r="A32" t="str">
            <v>Источник данных</v>
          </cell>
        </row>
        <row r="35">
          <cell r="A35" t="str">
            <v>Азовская ВЭС</v>
          </cell>
        </row>
        <row r="36">
          <cell r="B36" t="str">
            <v>ОТРАБОТАННЫЕ МАТЕРИАЛЫ, ПЕРЕДАННЫЕ ДЛЯ ПОВТОРНОГО ИСПОЛЬЗОВАНИЯ</v>
          </cell>
        </row>
        <row r="37">
          <cell r="B37" t="str">
            <v>Общее количество отработанных материалов, переданных или проданных для повторного использования</v>
          </cell>
        </row>
        <row r="38">
          <cell r="B38" t="str">
            <v>2021</v>
          </cell>
        </row>
        <row r="39">
          <cell r="A39" t="str">
            <v>трансформаторное масло</v>
          </cell>
          <cell r="B39">
            <v>0</v>
          </cell>
        </row>
        <row r="40">
          <cell r="A40" t="str">
            <v>Всего</v>
          </cell>
          <cell r="B40">
            <v>0</v>
          </cell>
        </row>
        <row r="42">
          <cell r="A42" t="str">
            <v>Источник данных</v>
          </cell>
        </row>
        <row r="45">
          <cell r="A45" t="str">
            <v>Центральный офис</v>
          </cell>
        </row>
        <row r="46">
          <cell r="B46" t="str">
            <v>ОТРАБОТАННЫЕ МАТЕРИАЛЫ, ПЕРЕДАННЫЕ ДЛЯ ПОВТОРНОГО ИСПОЛЬЗОВАНИЯ</v>
          </cell>
        </row>
        <row r="47">
          <cell r="B47" t="str">
            <v>Общее количество отработанных материалов, переданных или проданных для повторного использования</v>
          </cell>
        </row>
        <row r="48">
          <cell r="B48" t="str">
            <v>2021</v>
          </cell>
          <cell r="C48" t="str">
            <v>2020</v>
          </cell>
          <cell r="D48" t="str">
            <v>2019</v>
          </cell>
        </row>
        <row r="49">
          <cell r="A49" t="str">
            <v>Лом асфальтовых и асфальтобетонных покрытий</v>
          </cell>
          <cell r="B49">
            <v>0</v>
          </cell>
          <cell r="C49">
            <v>0</v>
          </cell>
          <cell r="D49">
            <v>0</v>
          </cell>
        </row>
        <row r="50">
          <cell r="A50" t="str">
            <v>турбинное масло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ионообменные смолы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трансформаторное масло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Всего</v>
          </cell>
          <cell r="B53">
            <v>0</v>
          </cell>
          <cell r="C53">
            <v>0</v>
          </cell>
          <cell r="D53">
            <v>0</v>
          </cell>
        </row>
        <row r="55">
          <cell r="A55" t="str">
            <v>Источник данных</v>
          </cell>
        </row>
        <row r="58">
          <cell r="A58" t="str">
            <v>Итого по компании</v>
          </cell>
        </row>
        <row r="59">
          <cell r="B59" t="str">
            <v>ОТРАБОТАННЫЕ МАТЕРИАЛЫ, ПЕРЕДАННЫЕ ДЛЯ ПОВТОРНОГО ИСПОЛЬЗОВАНИЯ</v>
          </cell>
        </row>
        <row r="60">
          <cell r="B60" t="str">
            <v>Общее количество отработанных материалов, переданных или проданных для повторного использования</v>
          </cell>
        </row>
        <row r="61">
          <cell r="B61" t="str">
            <v>2021</v>
          </cell>
          <cell r="C61" t="str">
            <v>2020</v>
          </cell>
          <cell r="D61" t="str">
            <v>2019</v>
          </cell>
        </row>
        <row r="62">
          <cell r="A62" t="str">
            <v>Лом асфальтовых и асфальтобетонных покрытий</v>
          </cell>
          <cell r="B62">
            <v>0</v>
          </cell>
          <cell r="C62">
            <v>0</v>
          </cell>
          <cell r="D62">
            <v>0</v>
          </cell>
        </row>
        <row r="63">
          <cell r="A63" t="str">
            <v>турбинное масло</v>
          </cell>
          <cell r="B63">
            <v>86.737000000000009</v>
          </cell>
          <cell r="C63">
            <v>275.76</v>
          </cell>
          <cell r="D63">
            <v>26.81</v>
          </cell>
        </row>
        <row r="64">
          <cell r="A64" t="str">
            <v>ионообменные смолы</v>
          </cell>
          <cell r="B64">
            <v>0</v>
          </cell>
          <cell r="C64">
            <v>0</v>
          </cell>
          <cell r="D64">
            <v>0</v>
          </cell>
        </row>
        <row r="65">
          <cell r="A65" t="str">
            <v>трансформаторное масло</v>
          </cell>
          <cell r="B65">
            <v>0</v>
          </cell>
          <cell r="C65">
            <v>0</v>
          </cell>
          <cell r="D65">
            <v>0</v>
          </cell>
        </row>
        <row r="66">
          <cell r="A66" t="str">
            <v>Всего</v>
          </cell>
          <cell r="B66">
            <v>86.737000000000009</v>
          </cell>
          <cell r="C66">
            <v>275.76</v>
          </cell>
          <cell r="D66">
            <v>26.81</v>
          </cell>
        </row>
        <row r="68">
          <cell r="A68" t="str">
            <v>Источник данных</v>
          </cell>
        </row>
      </sheetData>
      <sheetData sheetId="7">
        <row r="1">
          <cell r="E1" t="str">
            <v>DateBeg_Storage</v>
          </cell>
          <cell r="F1" t="str">
            <v>DateBeg_Accumulation</v>
          </cell>
          <cell r="G1" t="str">
            <v>Generation</v>
          </cell>
          <cell r="H1" t="str">
            <v>Reception</v>
          </cell>
          <cell r="I1" t="str">
            <v>Utilization</v>
          </cell>
          <cell r="J1" t="str">
            <v>Neutralization</v>
          </cell>
          <cell r="K1" t="str">
            <v>Transfer_Total</v>
          </cell>
          <cell r="L1" t="str">
            <v>Transfer_Utilization</v>
          </cell>
          <cell r="M1" t="str">
            <v>Transfer_Neutralization</v>
          </cell>
          <cell r="N1" t="str">
            <v>Transfer_Storage</v>
          </cell>
          <cell r="O1" t="str">
            <v>Transfer_Disposal</v>
          </cell>
          <cell r="P1" t="str">
            <v>Location_Total</v>
          </cell>
          <cell r="Q1" t="str">
            <v>Location_Storage</v>
          </cell>
          <cell r="R1" t="str">
            <v>Location_Disposal</v>
          </cell>
          <cell r="S1" t="str">
            <v>DateEnd_Storage</v>
          </cell>
          <cell r="T1" t="str">
            <v>DateEnd_Accumulation</v>
          </cell>
        </row>
        <row r="2">
          <cell r="A2" t="str">
            <v>10</v>
          </cell>
          <cell r="B2" t="str">
            <v>ВСЕГО</v>
          </cell>
          <cell r="C2" t="str">
            <v>.</v>
          </cell>
          <cell r="D2" t="str">
            <v>Энел Россия</v>
          </cell>
          <cell r="E2">
            <v>8144.0380800000003</v>
          </cell>
          <cell r="F2">
            <v>314.28449999999998</v>
          </cell>
          <cell r="G2">
            <v>18082.272480000003</v>
          </cell>
          <cell r="H2">
            <v>0</v>
          </cell>
          <cell r="I2">
            <v>0</v>
          </cell>
          <cell r="J2">
            <v>0</v>
          </cell>
          <cell r="K2">
            <v>12959.825720000001</v>
          </cell>
          <cell r="L2">
            <v>7985.8852000000006</v>
          </cell>
          <cell r="M2">
            <v>128.24052</v>
          </cell>
          <cell r="N2">
            <v>0</v>
          </cell>
          <cell r="O2">
            <v>4845.7000000000007</v>
          </cell>
          <cell r="P2">
            <v>823.53307999999993</v>
          </cell>
          <cell r="Q2">
            <v>823.53307999999993</v>
          </cell>
          <cell r="R2">
            <v>0</v>
          </cell>
          <cell r="S2">
            <v>8965.3521600000004</v>
          </cell>
          <cell r="T2">
            <v>4615.4170000000004</v>
          </cell>
        </row>
        <row r="3">
          <cell r="D3" t="str">
            <v>КГРЭС</v>
          </cell>
          <cell r="E3">
            <v>0</v>
          </cell>
          <cell r="F3">
            <v>178.74</v>
          </cell>
          <cell r="G3">
            <v>6547.1690000000008</v>
          </cell>
          <cell r="H3">
            <v>0</v>
          </cell>
          <cell r="I3">
            <v>0</v>
          </cell>
          <cell r="J3">
            <v>0</v>
          </cell>
          <cell r="K3">
            <v>2222.4520000000002</v>
          </cell>
          <cell r="L3">
            <v>158.054</v>
          </cell>
          <cell r="M3">
            <v>75.197000000000003</v>
          </cell>
          <cell r="N3">
            <v>0</v>
          </cell>
          <cell r="O3">
            <v>1989.201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4503.4570000000003</v>
          </cell>
        </row>
        <row r="4">
          <cell r="D4" t="str">
            <v>НГРЭС</v>
          </cell>
          <cell r="E4">
            <v>2407.4750800000002</v>
          </cell>
          <cell r="F4">
            <v>55.232500000000002</v>
          </cell>
          <cell r="G4">
            <v>8524.1177800000005</v>
          </cell>
          <cell r="H4">
            <v>0</v>
          </cell>
          <cell r="I4">
            <v>0</v>
          </cell>
          <cell r="J4">
            <v>0</v>
          </cell>
          <cell r="K4">
            <v>8465.7209999999995</v>
          </cell>
          <cell r="L4">
            <v>6747.8042000000005</v>
          </cell>
          <cell r="M4">
            <v>35.764800000000001</v>
          </cell>
          <cell r="N4">
            <v>0</v>
          </cell>
          <cell r="O4">
            <v>1682.1519999999998</v>
          </cell>
          <cell r="P4">
            <v>38.853079999999999</v>
          </cell>
          <cell r="Q4">
            <v>38.853080000000006</v>
          </cell>
          <cell r="R4">
            <v>0</v>
          </cell>
          <cell r="S4">
            <v>2446.3281600000005</v>
          </cell>
          <cell r="T4">
            <v>74.775999999999996</v>
          </cell>
        </row>
        <row r="5">
          <cell r="D5" t="str">
            <v>СуГРЭС</v>
          </cell>
          <cell r="E5">
            <v>5736.5630000000001</v>
          </cell>
          <cell r="F5">
            <v>80.312000000000012</v>
          </cell>
          <cell r="G5">
            <v>3010.9856999999997</v>
          </cell>
          <cell r="H5">
            <v>0</v>
          </cell>
          <cell r="I5">
            <v>0</v>
          </cell>
          <cell r="J5" t="str">
            <v>.</v>
          </cell>
          <cell r="K5">
            <v>2271.65272</v>
          </cell>
          <cell r="L5">
            <v>1080.027</v>
          </cell>
          <cell r="M5">
            <v>17.27872</v>
          </cell>
          <cell r="N5">
            <v>0</v>
          </cell>
          <cell r="O5">
            <v>1174.347</v>
          </cell>
          <cell r="P5">
            <v>784.68000000000006</v>
          </cell>
          <cell r="Q5">
            <v>784.68</v>
          </cell>
          <cell r="R5">
            <v>0</v>
          </cell>
          <cell r="S5">
            <v>6519.0240000000003</v>
          </cell>
          <cell r="T5">
            <v>37.183999999999997</v>
          </cell>
        </row>
        <row r="6">
          <cell r="A6" t="str">
            <v>100</v>
          </cell>
          <cell r="B6" t="str">
            <v>Всего по 1 классу опасности</v>
          </cell>
          <cell r="C6" t="str">
            <v>.</v>
          </cell>
          <cell r="D6" t="str">
            <v>Энел Россия</v>
          </cell>
          <cell r="E6">
            <v>0</v>
          </cell>
          <cell r="F6">
            <v>1.7000000000000001E-2</v>
          </cell>
          <cell r="G6">
            <v>1.3209</v>
          </cell>
          <cell r="H6">
            <v>0</v>
          </cell>
          <cell r="I6">
            <v>0</v>
          </cell>
          <cell r="J6">
            <v>0</v>
          </cell>
          <cell r="K6">
            <v>1.28592</v>
          </cell>
          <cell r="L6">
            <v>2.0000000000000001E-4</v>
          </cell>
          <cell r="M6">
            <v>1.28572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5.1999999999999998E-2</v>
          </cell>
        </row>
        <row r="7">
          <cell r="D7" t="str">
            <v>КГРЭС</v>
          </cell>
          <cell r="E7">
            <v>0</v>
          </cell>
          <cell r="F7">
            <v>1.7000000000000001E-2</v>
          </cell>
          <cell r="G7">
            <v>0.23799999999999999</v>
          </cell>
          <cell r="H7">
            <v>0</v>
          </cell>
          <cell r="I7">
            <v>0</v>
          </cell>
          <cell r="J7">
            <v>0</v>
          </cell>
          <cell r="K7">
            <v>0.20300000000000001</v>
          </cell>
          <cell r="L7">
            <v>0</v>
          </cell>
          <cell r="M7">
            <v>0.20300000000000001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5.1999999999999998E-2</v>
          </cell>
        </row>
        <row r="8">
          <cell r="D8" t="str">
            <v>НГРЭС</v>
          </cell>
          <cell r="E8">
            <v>0</v>
          </cell>
          <cell r="F8">
            <v>0</v>
          </cell>
          <cell r="G8">
            <v>0.62919999999999998</v>
          </cell>
          <cell r="H8">
            <v>0</v>
          </cell>
          <cell r="I8">
            <v>0</v>
          </cell>
          <cell r="J8">
            <v>0</v>
          </cell>
          <cell r="K8">
            <v>0.62919999999999998</v>
          </cell>
          <cell r="L8">
            <v>2.0000000000000001E-4</v>
          </cell>
          <cell r="M8">
            <v>0.629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 t="str">
            <v>СуГРЭС</v>
          </cell>
          <cell r="E9">
            <v>0</v>
          </cell>
          <cell r="F9">
            <v>0</v>
          </cell>
          <cell r="G9">
            <v>0.45369999999999999</v>
          </cell>
          <cell r="H9">
            <v>0</v>
          </cell>
          <cell r="I9">
            <v>0</v>
          </cell>
          <cell r="J9" t="str">
            <v>.</v>
          </cell>
          <cell r="K9">
            <v>0.45372000000000001</v>
          </cell>
          <cell r="L9">
            <v>0</v>
          </cell>
          <cell r="M9">
            <v>0.45372000000000001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101</v>
          </cell>
          <cell r="B10" t="str">
            <v>Лампы ртутные, ртутно-кварцевые, люминесцентные, утратившие потребительские свойства</v>
          </cell>
          <cell r="C10" t="str">
            <v>47110101521</v>
          </cell>
          <cell r="D10" t="str">
            <v>Энел Россия</v>
          </cell>
          <cell r="E10">
            <v>0</v>
          </cell>
          <cell r="F10">
            <v>1.7000000000000001E-2</v>
          </cell>
          <cell r="G10">
            <v>1.3136999999999999</v>
          </cell>
          <cell r="H10">
            <v>0</v>
          </cell>
          <cell r="I10">
            <v>0</v>
          </cell>
          <cell r="J10">
            <v>0</v>
          </cell>
          <cell r="K10">
            <v>1.2787000000000002</v>
          </cell>
          <cell r="L10">
            <v>0</v>
          </cell>
          <cell r="M10">
            <v>1.2787000000000002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5.1999999999999998E-2</v>
          </cell>
        </row>
        <row r="11">
          <cell r="D11" t="str">
            <v>КГРЭС</v>
          </cell>
          <cell r="E11">
            <v>0</v>
          </cell>
          <cell r="F11">
            <v>1.7000000000000001E-2</v>
          </cell>
          <cell r="G11">
            <v>0.23799999999999999</v>
          </cell>
          <cell r="H11">
            <v>0</v>
          </cell>
          <cell r="I11">
            <v>0</v>
          </cell>
          <cell r="J11">
            <v>0</v>
          </cell>
          <cell r="K11">
            <v>0.20300000000000001</v>
          </cell>
          <cell r="L11">
            <v>0</v>
          </cell>
          <cell r="M11">
            <v>0.20300000000000001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5.1999999999999998E-2</v>
          </cell>
        </row>
        <row r="12">
          <cell r="D12" t="str">
            <v>НГРЭС</v>
          </cell>
          <cell r="E12">
            <v>0</v>
          </cell>
          <cell r="F12">
            <v>0</v>
          </cell>
          <cell r="G12">
            <v>0.629</v>
          </cell>
          <cell r="H12">
            <v>0</v>
          </cell>
          <cell r="I12">
            <v>0</v>
          </cell>
          <cell r="J12">
            <v>0</v>
          </cell>
          <cell r="K12">
            <v>0.629</v>
          </cell>
          <cell r="L12">
            <v>0</v>
          </cell>
          <cell r="M12">
            <v>0.629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D13" t="str">
            <v>СуГРЭС</v>
          </cell>
          <cell r="E13">
            <v>0</v>
          </cell>
          <cell r="F13">
            <v>0</v>
          </cell>
          <cell r="G13">
            <v>0.44669999999999999</v>
          </cell>
          <cell r="H13">
            <v>0</v>
          </cell>
          <cell r="I13">
            <v>0</v>
          </cell>
          <cell r="J13" t="str">
            <v>.</v>
          </cell>
          <cell r="K13">
            <v>0.44669999999999999</v>
          </cell>
          <cell r="L13">
            <v>0</v>
          </cell>
          <cell r="M13">
            <v>0.44669999999999999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102</v>
          </cell>
          <cell r="B14" t="str">
            <v>Отходы термометров ртутных</v>
          </cell>
          <cell r="C14" t="str">
            <v>47192000521</v>
          </cell>
          <cell r="D14" t="str">
            <v>Энел Россия</v>
          </cell>
          <cell r="E14">
            <v>0</v>
          </cell>
          <cell r="F14">
            <v>0</v>
          </cell>
          <cell r="G14">
            <v>7.1999999999999998E-3</v>
          </cell>
          <cell r="H14">
            <v>0</v>
          </cell>
          <cell r="I14">
            <v>0</v>
          </cell>
          <cell r="J14">
            <v>0</v>
          </cell>
          <cell r="K14">
            <v>7.2199999999999999E-3</v>
          </cell>
          <cell r="L14">
            <v>2.0000000000000001E-4</v>
          </cell>
          <cell r="M14">
            <v>7.0200000000000002E-3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 t="str">
            <v>КГРЭС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D16" t="str">
            <v>НГРЭС</v>
          </cell>
          <cell r="E16">
            <v>0</v>
          </cell>
          <cell r="F16">
            <v>0</v>
          </cell>
          <cell r="G16">
            <v>2.0000000000000001E-4</v>
          </cell>
          <cell r="H16">
            <v>0</v>
          </cell>
          <cell r="I16">
            <v>0</v>
          </cell>
          <cell r="J16">
            <v>0</v>
          </cell>
          <cell r="K16">
            <v>2.0000000000000001E-4</v>
          </cell>
          <cell r="L16">
            <v>2.0000000000000001E-4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 t="str">
            <v>СуГРЭС</v>
          </cell>
          <cell r="E17">
            <v>0</v>
          </cell>
          <cell r="F17">
            <v>0</v>
          </cell>
          <cell r="G17">
            <v>6.9999999999999993E-3</v>
          </cell>
          <cell r="H17">
            <v>0</v>
          </cell>
          <cell r="I17">
            <v>0</v>
          </cell>
          <cell r="J17" t="str">
            <v>.</v>
          </cell>
          <cell r="K17">
            <v>7.0200000000000002E-3</v>
          </cell>
          <cell r="L17">
            <v>0</v>
          </cell>
          <cell r="M17">
            <v>7.0200000000000002E-3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200</v>
          </cell>
          <cell r="B18" t="str">
            <v>Всего по 2 классу опасности</v>
          </cell>
          <cell r="C18" t="str">
            <v>.</v>
          </cell>
          <cell r="D18" t="str">
            <v>Энел Россия</v>
          </cell>
          <cell r="E18">
            <v>0</v>
          </cell>
          <cell r="F18">
            <v>0.20900000000000002</v>
          </cell>
          <cell r="G18">
            <v>1.0720000000000001</v>
          </cell>
          <cell r="H18">
            <v>0</v>
          </cell>
          <cell r="I18">
            <v>0</v>
          </cell>
          <cell r="J18">
            <v>0</v>
          </cell>
          <cell r="K18">
            <v>1.2789999999999999</v>
          </cell>
          <cell r="L18">
            <v>0</v>
          </cell>
          <cell r="M18">
            <v>1.2789999999999999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2E-3</v>
          </cell>
        </row>
        <row r="19">
          <cell r="D19" t="str">
            <v>КГРЭС</v>
          </cell>
          <cell r="E19">
            <v>0</v>
          </cell>
          <cell r="F19">
            <v>0</v>
          </cell>
          <cell r="G19">
            <v>0.25</v>
          </cell>
          <cell r="H19">
            <v>0</v>
          </cell>
          <cell r="I19">
            <v>0</v>
          </cell>
          <cell r="J19">
            <v>0</v>
          </cell>
          <cell r="K19">
            <v>0.25</v>
          </cell>
          <cell r="L19">
            <v>0</v>
          </cell>
          <cell r="M19">
            <v>0.25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 t="str">
            <v>НГРЭС</v>
          </cell>
          <cell r="E20">
            <v>0</v>
          </cell>
          <cell r="F20">
            <v>0.20900000000000002</v>
          </cell>
          <cell r="G20">
            <v>0.78500000000000003</v>
          </cell>
          <cell r="H20">
            <v>0</v>
          </cell>
          <cell r="I20">
            <v>0</v>
          </cell>
          <cell r="J20">
            <v>0</v>
          </cell>
          <cell r="K20">
            <v>0.9920000000000001</v>
          </cell>
          <cell r="L20">
            <v>0</v>
          </cell>
          <cell r="M20">
            <v>0.9920000000000001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2E-3</v>
          </cell>
        </row>
        <row r="21">
          <cell r="D21" t="str">
            <v>СуГРЭС</v>
          </cell>
          <cell r="E21">
            <v>0</v>
          </cell>
          <cell r="F21">
            <v>0</v>
          </cell>
          <cell r="G21">
            <v>3.7000000000000005E-2</v>
          </cell>
          <cell r="H21">
            <v>0</v>
          </cell>
          <cell r="I21">
            <v>0</v>
          </cell>
          <cell r="J21" t="str">
            <v>.</v>
          </cell>
          <cell r="K21">
            <v>3.7000000000000005E-2</v>
          </cell>
          <cell r="L21">
            <v>0</v>
          </cell>
          <cell r="M21">
            <v>3.7000000000000005E-2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201</v>
          </cell>
          <cell r="B22" t="str">
            <v>Источники бесперебойного питания, утратившие потребительские свойства</v>
          </cell>
          <cell r="C22" t="str">
            <v>48121102532</v>
          </cell>
          <cell r="D22" t="str">
            <v>Энел Россия</v>
          </cell>
          <cell r="E22">
            <v>0</v>
          </cell>
          <cell r="F22">
            <v>0.19500000000000001</v>
          </cell>
          <cell r="G22">
            <v>0.93500000000000005</v>
          </cell>
          <cell r="H22">
            <v>0</v>
          </cell>
          <cell r="I22">
            <v>0</v>
          </cell>
          <cell r="J22">
            <v>0</v>
          </cell>
          <cell r="K22">
            <v>1.1299999999999999</v>
          </cell>
          <cell r="L22">
            <v>0</v>
          </cell>
          <cell r="M22">
            <v>1.1299999999999999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D23" t="str">
            <v>КГРЭС</v>
          </cell>
          <cell r="E23">
            <v>0</v>
          </cell>
          <cell r="F23">
            <v>0</v>
          </cell>
          <cell r="G23">
            <v>0.25</v>
          </cell>
          <cell r="H23">
            <v>0</v>
          </cell>
          <cell r="I23">
            <v>0</v>
          </cell>
          <cell r="J23">
            <v>0</v>
          </cell>
          <cell r="K23">
            <v>0.25</v>
          </cell>
          <cell r="L23">
            <v>0</v>
          </cell>
          <cell r="M23">
            <v>0.25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 t="str">
            <v>НГРЭС</v>
          </cell>
          <cell r="E24">
            <v>0</v>
          </cell>
          <cell r="F24">
            <v>0.19500000000000001</v>
          </cell>
          <cell r="G24">
            <v>0.68500000000000005</v>
          </cell>
          <cell r="H24">
            <v>0</v>
          </cell>
          <cell r="I24">
            <v>0</v>
          </cell>
          <cell r="J24">
            <v>0</v>
          </cell>
          <cell r="K24">
            <v>0.88</v>
          </cell>
          <cell r="L24">
            <v>0</v>
          </cell>
          <cell r="M24">
            <v>0.88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 t="str">
            <v>СуГРЭС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>.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202</v>
          </cell>
          <cell r="B26" t="str">
            <v>Химические источники тока литиевые тионилхлоридные неповрежденные отработанные</v>
          </cell>
          <cell r="C26" t="str">
            <v>48220101532</v>
          </cell>
          <cell r="D26" t="str">
            <v>Энел Россия</v>
          </cell>
          <cell r="E26">
            <v>0</v>
          </cell>
          <cell r="F26">
            <v>0</v>
          </cell>
          <cell r="G26">
            <v>1.5E-3</v>
          </cell>
          <cell r="H26">
            <v>0</v>
          </cell>
          <cell r="I26">
            <v>0</v>
          </cell>
          <cell r="J26" t="str">
            <v>.</v>
          </cell>
          <cell r="K26">
            <v>1.5E-3</v>
          </cell>
          <cell r="L26">
            <v>0</v>
          </cell>
          <cell r="M26">
            <v>1.5E-3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 t="str">
            <v>СуГРЭС</v>
          </cell>
          <cell r="E27">
            <v>0</v>
          </cell>
          <cell r="F27">
            <v>0</v>
          </cell>
          <cell r="G27">
            <v>1.5E-3</v>
          </cell>
          <cell r="H27">
            <v>0</v>
          </cell>
          <cell r="I27">
            <v>0</v>
          </cell>
          <cell r="J27" t="str">
            <v>.</v>
          </cell>
          <cell r="K27">
            <v>1.5E-3</v>
          </cell>
          <cell r="L27">
            <v>0</v>
          </cell>
          <cell r="M27">
            <v>1.5E-3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203</v>
          </cell>
          <cell r="B28" t="str">
            <v>Химические источники тока марганцово-цинковые щелочные неповрежденные отработанные</v>
          </cell>
          <cell r="C28" t="str">
            <v>48220111532</v>
          </cell>
          <cell r="D28" t="str">
            <v>Энел Россия</v>
          </cell>
          <cell r="E28">
            <v>0</v>
          </cell>
          <cell r="F28">
            <v>0</v>
          </cell>
          <cell r="G28">
            <v>0.1075</v>
          </cell>
          <cell r="H28">
            <v>0</v>
          </cell>
          <cell r="I28">
            <v>0</v>
          </cell>
          <cell r="J28">
            <v>0</v>
          </cell>
          <cell r="K28">
            <v>0.1075</v>
          </cell>
          <cell r="L28">
            <v>0</v>
          </cell>
          <cell r="M28">
            <v>0.1075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 t="str">
            <v>НГРЭС</v>
          </cell>
          <cell r="E29">
            <v>0</v>
          </cell>
          <cell r="F29">
            <v>0</v>
          </cell>
          <cell r="G29">
            <v>7.1999999999999995E-2</v>
          </cell>
          <cell r="H29">
            <v>0</v>
          </cell>
          <cell r="I29">
            <v>0</v>
          </cell>
          <cell r="J29">
            <v>0</v>
          </cell>
          <cell r="K29">
            <v>7.2000000000000008E-2</v>
          </cell>
          <cell r="L29">
            <v>0</v>
          </cell>
          <cell r="M29">
            <v>7.2000000000000008E-2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 t="str">
            <v>СуГРЭС</v>
          </cell>
          <cell r="E30">
            <v>0</v>
          </cell>
          <cell r="F30">
            <v>0</v>
          </cell>
          <cell r="G30">
            <v>3.5500000000000004E-2</v>
          </cell>
          <cell r="H30">
            <v>0</v>
          </cell>
          <cell r="I30">
            <v>0</v>
          </cell>
          <cell r="J30" t="str">
            <v>.</v>
          </cell>
          <cell r="K30">
            <v>3.5500000000000004E-2</v>
          </cell>
          <cell r="L30">
            <v>0</v>
          </cell>
          <cell r="M30">
            <v>3.5500000000000004E-2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204</v>
          </cell>
          <cell r="B31" t="str">
            <v>Аккумуляторы свинцовые отработанные неповрежденные, с электролитом</v>
          </cell>
          <cell r="C31" t="str">
            <v>92011001532</v>
          </cell>
          <cell r="D31" t="str">
            <v>Энел Россия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 t="str">
            <v>КГРЭС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 t="str">
            <v>НГРЭС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205</v>
          </cell>
          <cell r="B34" t="str">
            <v>Смесь водных растворов неорганических кислот, не содержащая цианиды и органические примеси при технических испытаниях и измерениях</v>
          </cell>
          <cell r="C34" t="str">
            <v>94139101102</v>
          </cell>
          <cell r="D34" t="str">
            <v>Энел Россия</v>
          </cell>
          <cell r="E34">
            <v>0</v>
          </cell>
          <cell r="F34">
            <v>1.4E-2</v>
          </cell>
          <cell r="G34">
            <v>2.7999999999999997E-2</v>
          </cell>
          <cell r="H34">
            <v>0</v>
          </cell>
          <cell r="I34">
            <v>0</v>
          </cell>
          <cell r="J34">
            <v>0</v>
          </cell>
          <cell r="K34">
            <v>0.04</v>
          </cell>
          <cell r="L34">
            <v>0</v>
          </cell>
          <cell r="M34">
            <v>0.04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2E-3</v>
          </cell>
        </row>
        <row r="35">
          <cell r="D35" t="str">
            <v>НГРЭС</v>
          </cell>
          <cell r="E35">
            <v>0</v>
          </cell>
          <cell r="F35">
            <v>1.4E-2</v>
          </cell>
          <cell r="G35">
            <v>2.7999999999999997E-2</v>
          </cell>
          <cell r="H35">
            <v>0</v>
          </cell>
          <cell r="I35">
            <v>0</v>
          </cell>
          <cell r="J35">
            <v>0</v>
          </cell>
          <cell r="K35">
            <v>0.04</v>
          </cell>
          <cell r="L35">
            <v>0</v>
          </cell>
          <cell r="M35">
            <v>0.04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2E-3</v>
          </cell>
        </row>
        <row r="36">
          <cell r="A36" t="str">
            <v>300</v>
          </cell>
          <cell r="B36" t="str">
            <v>Всего по 3 классу опасности</v>
          </cell>
          <cell r="C36" t="str">
            <v>.</v>
          </cell>
          <cell r="D36" t="str">
            <v>Энел Россия</v>
          </cell>
          <cell r="E36">
            <v>104.861</v>
          </cell>
          <cell r="F36">
            <v>2.4289999999999998</v>
          </cell>
          <cell r="G36">
            <v>206.33300000000003</v>
          </cell>
          <cell r="H36">
            <v>0</v>
          </cell>
          <cell r="I36">
            <v>0</v>
          </cell>
          <cell r="J36">
            <v>0</v>
          </cell>
          <cell r="K36">
            <v>192.85299999999998</v>
          </cell>
          <cell r="L36">
            <v>61.875999999999991</v>
          </cell>
          <cell r="M36">
            <v>123.791</v>
          </cell>
          <cell r="N36">
            <v>0</v>
          </cell>
          <cell r="O36">
            <v>7.1859999999999999</v>
          </cell>
          <cell r="P36">
            <v>4.9870000000000001</v>
          </cell>
          <cell r="Q36">
            <v>4.9870000000000001</v>
          </cell>
          <cell r="R36">
            <v>0</v>
          </cell>
          <cell r="S36">
            <v>109.74</v>
          </cell>
          <cell r="T36">
            <v>11.030000000000001</v>
          </cell>
        </row>
        <row r="37">
          <cell r="D37" t="str">
            <v>КГРЭС</v>
          </cell>
          <cell r="E37">
            <v>0</v>
          </cell>
          <cell r="F37">
            <v>0.90200000000000002</v>
          </cell>
          <cell r="G37">
            <v>74.784999999999997</v>
          </cell>
          <cell r="H37">
            <v>0</v>
          </cell>
          <cell r="I37">
            <v>0</v>
          </cell>
          <cell r="J37">
            <v>0</v>
          </cell>
          <cell r="K37">
            <v>75.682000000000002</v>
          </cell>
          <cell r="L37">
            <v>1.0720000000000001</v>
          </cell>
          <cell r="M37">
            <v>74.61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5.0000000000000001E-3</v>
          </cell>
        </row>
        <row r="38">
          <cell r="D38" t="str">
            <v>НГРЭС</v>
          </cell>
          <cell r="E38">
            <v>104.827</v>
          </cell>
          <cell r="F38">
            <v>2.6000000000000002E-2</v>
          </cell>
          <cell r="G38">
            <v>37.427000000000007</v>
          </cell>
          <cell r="H38">
            <v>0</v>
          </cell>
          <cell r="I38">
            <v>0</v>
          </cell>
          <cell r="J38">
            <v>0</v>
          </cell>
          <cell r="K38">
            <v>32.585000000000001</v>
          </cell>
          <cell r="L38">
            <v>0.192</v>
          </cell>
          <cell r="M38">
            <v>32.393000000000001</v>
          </cell>
          <cell r="N38">
            <v>0</v>
          </cell>
          <cell r="O38">
            <v>0</v>
          </cell>
          <cell r="P38">
            <v>4.8680000000000003</v>
          </cell>
          <cell r="Q38">
            <v>4.8680000000000003</v>
          </cell>
          <cell r="R38">
            <v>0</v>
          </cell>
          <cell r="S38">
            <v>109.69499999999999</v>
          </cell>
          <cell r="T38">
            <v>0</v>
          </cell>
        </row>
        <row r="39">
          <cell r="D39" t="str">
            <v>СуГРЭС</v>
          </cell>
          <cell r="E39">
            <v>3.4000000000000002E-2</v>
          </cell>
          <cell r="F39">
            <v>1.5009999999999999</v>
          </cell>
          <cell r="G39">
            <v>94.120999999999995</v>
          </cell>
          <cell r="H39">
            <v>0</v>
          </cell>
          <cell r="I39">
            <v>0</v>
          </cell>
          <cell r="J39" t="str">
            <v>.</v>
          </cell>
          <cell r="K39">
            <v>84.585999999999999</v>
          </cell>
          <cell r="L39">
            <v>60.611999999999995</v>
          </cell>
          <cell r="M39">
            <v>16.788</v>
          </cell>
          <cell r="N39">
            <v>0</v>
          </cell>
          <cell r="O39">
            <v>7.1859999999999999</v>
          </cell>
          <cell r="P39">
            <v>0.11900000000000001</v>
          </cell>
          <cell r="Q39">
            <v>0.11899999999999999</v>
          </cell>
          <cell r="R39">
            <v>0</v>
          </cell>
          <cell r="S39">
            <v>4.4999999999999998E-2</v>
          </cell>
          <cell r="T39">
            <v>11.025</v>
          </cell>
        </row>
        <row r="40">
          <cell r="A40" t="str">
            <v>301</v>
          </cell>
          <cell r="B40" t="str">
            <v>Отходы минеральных масел моторных</v>
          </cell>
          <cell r="C40" t="str">
            <v>40611001313</v>
          </cell>
          <cell r="D40" t="str">
            <v>Энел Россия</v>
          </cell>
          <cell r="E40">
            <v>0</v>
          </cell>
          <cell r="F40">
            <v>1.7000000000000001E-2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1.7000000000000001E-2</v>
          </cell>
          <cell r="L40">
            <v>1.7000000000000001E-2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 t="str">
            <v>КГРЭС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 t="str">
            <v>НГРЭС</v>
          </cell>
          <cell r="E42">
            <v>0</v>
          </cell>
          <cell r="F42">
            <v>1.7000000000000001E-2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1.7000000000000001E-2</v>
          </cell>
          <cell r="L42">
            <v>1.7000000000000001E-2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302</v>
          </cell>
          <cell r="B43" t="str">
            <v>Отходы минеральных масел индустриальных</v>
          </cell>
          <cell r="C43" t="str">
            <v>40613001313</v>
          </cell>
          <cell r="D43" t="str">
            <v>Энел Россия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 t="str">
            <v>КГРЭС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 t="str">
            <v>СуГРЭС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.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303</v>
          </cell>
          <cell r="B46" t="str">
            <v>Отходы минеральных масел трансформаторных, не содержащих галогены</v>
          </cell>
          <cell r="C46" t="str">
            <v>40614001313</v>
          </cell>
          <cell r="D46" t="str">
            <v>Энел Россия</v>
          </cell>
          <cell r="E46">
            <v>0</v>
          </cell>
          <cell r="F46">
            <v>0</v>
          </cell>
          <cell r="G46">
            <v>22.16</v>
          </cell>
          <cell r="H46">
            <v>0</v>
          </cell>
          <cell r="I46">
            <v>0</v>
          </cell>
          <cell r="J46">
            <v>0</v>
          </cell>
          <cell r="K46">
            <v>22.16</v>
          </cell>
          <cell r="L46">
            <v>10.16</v>
          </cell>
          <cell r="M46">
            <v>12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 t="str">
            <v>КГРЭС</v>
          </cell>
          <cell r="E47">
            <v>0</v>
          </cell>
          <cell r="F47">
            <v>0</v>
          </cell>
          <cell r="G47">
            <v>12</v>
          </cell>
          <cell r="H47">
            <v>0</v>
          </cell>
          <cell r="I47">
            <v>0</v>
          </cell>
          <cell r="J47">
            <v>0</v>
          </cell>
          <cell r="K47">
            <v>12</v>
          </cell>
          <cell r="L47">
            <v>0</v>
          </cell>
          <cell r="M47">
            <v>12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D48" t="str">
            <v>НГРЭС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 t="str">
            <v>СуГРЭС</v>
          </cell>
          <cell r="E49">
            <v>0</v>
          </cell>
          <cell r="F49">
            <v>0</v>
          </cell>
          <cell r="G49">
            <v>10.16</v>
          </cell>
          <cell r="H49">
            <v>0</v>
          </cell>
          <cell r="I49">
            <v>0</v>
          </cell>
          <cell r="J49" t="str">
            <v>.</v>
          </cell>
          <cell r="K49">
            <v>10.16</v>
          </cell>
          <cell r="L49">
            <v>10.16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304</v>
          </cell>
          <cell r="B50" t="str">
            <v>Отходы минеральных масел трансмиссионных</v>
          </cell>
          <cell r="C50" t="str">
            <v>40615001313</v>
          </cell>
          <cell r="D50" t="str">
            <v>Энел Россия</v>
          </cell>
          <cell r="E50">
            <v>0</v>
          </cell>
          <cell r="F50">
            <v>7.0000000000000001E-3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7.0000000000000001E-3</v>
          </cell>
          <cell r="L50">
            <v>7.0000000000000001E-3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 t="str">
            <v>НГРЭС</v>
          </cell>
          <cell r="E51">
            <v>0</v>
          </cell>
          <cell r="F51">
            <v>7.0000000000000001E-3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7.0000000000000001E-3</v>
          </cell>
          <cell r="L51">
            <v>7.0000000000000001E-3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305</v>
          </cell>
          <cell r="B52" t="str">
            <v>Отходы минеральных масел компрессорных</v>
          </cell>
          <cell r="C52" t="str">
            <v>40616601313</v>
          </cell>
          <cell r="D52" t="str">
            <v>Энел Россия</v>
          </cell>
          <cell r="E52">
            <v>0</v>
          </cell>
          <cell r="F52">
            <v>0</v>
          </cell>
          <cell r="G52">
            <v>0.53400000000000003</v>
          </cell>
          <cell r="H52">
            <v>0</v>
          </cell>
          <cell r="I52">
            <v>0</v>
          </cell>
          <cell r="J52">
            <v>0</v>
          </cell>
          <cell r="K52">
            <v>0.53400000000000003</v>
          </cell>
          <cell r="L52">
            <v>0.53400000000000003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D53" t="str">
            <v>КГРЭС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D54" t="str">
            <v>НГРЭС</v>
          </cell>
          <cell r="E54">
            <v>0</v>
          </cell>
          <cell r="F54">
            <v>0</v>
          </cell>
          <cell r="G54">
            <v>0.16799999999999998</v>
          </cell>
          <cell r="H54">
            <v>0</v>
          </cell>
          <cell r="I54">
            <v>0</v>
          </cell>
          <cell r="J54">
            <v>0</v>
          </cell>
          <cell r="K54">
            <v>0.16799999999999998</v>
          </cell>
          <cell r="L54">
            <v>0.16799999999999998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D55" t="str">
            <v>СуГРЭС</v>
          </cell>
          <cell r="E55">
            <v>0</v>
          </cell>
          <cell r="F55">
            <v>0</v>
          </cell>
          <cell r="G55">
            <v>0.36599999999999999</v>
          </cell>
          <cell r="H55">
            <v>0</v>
          </cell>
          <cell r="I55">
            <v>0</v>
          </cell>
          <cell r="J55" t="str">
            <v>.</v>
          </cell>
          <cell r="K55">
            <v>0.36599999999999999</v>
          </cell>
          <cell r="L55">
            <v>0.36599999999999999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306</v>
          </cell>
          <cell r="B56" t="str">
            <v>Отходы минеральных масел турбинных</v>
          </cell>
          <cell r="C56" t="str">
            <v>40617001313</v>
          </cell>
          <cell r="D56" t="str">
            <v>Энел Россия</v>
          </cell>
          <cell r="E56">
            <v>0</v>
          </cell>
          <cell r="F56">
            <v>0</v>
          </cell>
          <cell r="G56">
            <v>61.29</v>
          </cell>
          <cell r="H56">
            <v>0</v>
          </cell>
          <cell r="I56">
            <v>0</v>
          </cell>
          <cell r="J56">
            <v>0</v>
          </cell>
          <cell r="K56">
            <v>61.29</v>
          </cell>
          <cell r="L56">
            <v>29.29</v>
          </cell>
          <cell r="M56">
            <v>32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D57" t="str">
            <v>КГРЭС</v>
          </cell>
          <cell r="E57">
            <v>0</v>
          </cell>
          <cell r="F57">
            <v>0</v>
          </cell>
          <cell r="G57">
            <v>32</v>
          </cell>
          <cell r="H57">
            <v>0</v>
          </cell>
          <cell r="I57">
            <v>0</v>
          </cell>
          <cell r="J57">
            <v>0</v>
          </cell>
          <cell r="K57">
            <v>32</v>
          </cell>
          <cell r="L57">
            <v>0</v>
          </cell>
          <cell r="M57">
            <v>32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 t="str">
            <v>НГРЭС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D59" t="str">
            <v>СуГРЭС</v>
          </cell>
          <cell r="E59">
            <v>0</v>
          </cell>
          <cell r="F59">
            <v>0</v>
          </cell>
          <cell r="G59">
            <v>29.29</v>
          </cell>
          <cell r="H59">
            <v>0</v>
          </cell>
          <cell r="I59">
            <v>0</v>
          </cell>
          <cell r="J59" t="str">
            <v>.</v>
          </cell>
          <cell r="K59">
            <v>29.29</v>
          </cell>
          <cell r="L59">
            <v>29.29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307</v>
          </cell>
          <cell r="B60" t="str">
            <v>Всплывшие нефтепродукты из нефтеловушек и аналогичных сооружений</v>
          </cell>
          <cell r="C60" t="str">
            <v>40635001313</v>
          </cell>
          <cell r="D60" t="str">
            <v>Энел Россия</v>
          </cell>
          <cell r="E60">
            <v>0</v>
          </cell>
          <cell r="F60">
            <v>0</v>
          </cell>
          <cell r="G60">
            <v>5</v>
          </cell>
          <cell r="H60">
            <v>0</v>
          </cell>
          <cell r="I60">
            <v>0</v>
          </cell>
          <cell r="J60">
            <v>0</v>
          </cell>
          <cell r="K60">
            <v>5</v>
          </cell>
          <cell r="L60">
            <v>0</v>
          </cell>
          <cell r="M60">
            <v>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D61" t="str">
            <v>КГРЭС</v>
          </cell>
          <cell r="E61">
            <v>0</v>
          </cell>
          <cell r="F61">
            <v>0</v>
          </cell>
          <cell r="G61">
            <v>5</v>
          </cell>
          <cell r="H61">
            <v>0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308</v>
          </cell>
          <cell r="B62" t="str">
            <v>Цеолит отработанный, загрязненный нефтью и нефтепродуктами (содержание нефтепродуктов 15 % и более)</v>
          </cell>
          <cell r="C62" t="str">
            <v>44250101293</v>
          </cell>
          <cell r="D62" t="str">
            <v>Энел Россия</v>
          </cell>
          <cell r="E62">
            <v>0</v>
          </cell>
          <cell r="F62">
            <v>0</v>
          </cell>
          <cell r="G62">
            <v>0.15</v>
          </cell>
          <cell r="H62">
            <v>0</v>
          </cell>
          <cell r="I62">
            <v>0</v>
          </cell>
          <cell r="J62">
            <v>0</v>
          </cell>
          <cell r="K62">
            <v>0.15</v>
          </cell>
          <cell r="L62">
            <v>0</v>
          </cell>
          <cell r="M62">
            <v>0.15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D63" t="str">
            <v>НГРЭС</v>
          </cell>
          <cell r="E63">
            <v>0</v>
          </cell>
          <cell r="F63">
            <v>0</v>
          </cell>
          <cell r="G63">
            <v>0.15</v>
          </cell>
          <cell r="H63">
            <v>0</v>
          </cell>
          <cell r="I63">
            <v>0</v>
          </cell>
          <cell r="J63">
            <v>0</v>
          </cell>
          <cell r="K63">
            <v>0.15</v>
          </cell>
          <cell r="L63">
            <v>0</v>
          </cell>
          <cell r="M63">
            <v>0.15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309</v>
          </cell>
          <cell r="B64" t="str">
            <v>Фильтры бумажные отработанные, загрязненные нефтепродуктами (содержание нефтепродуктов 15% и более)</v>
          </cell>
          <cell r="C64" t="str">
            <v>44311411603</v>
          </cell>
          <cell r="D64" t="str">
            <v>Энел Россия</v>
          </cell>
          <cell r="E64">
            <v>0</v>
          </cell>
          <cell r="F64">
            <v>0</v>
          </cell>
          <cell r="G64">
            <v>0.06</v>
          </cell>
          <cell r="H64">
            <v>0</v>
          </cell>
          <cell r="I64">
            <v>0</v>
          </cell>
          <cell r="J64" t="str">
            <v>.</v>
          </cell>
          <cell r="K64">
            <v>0.06</v>
          </cell>
          <cell r="L64">
            <v>0</v>
          </cell>
          <cell r="M64">
            <v>0</v>
          </cell>
          <cell r="N64">
            <v>0</v>
          </cell>
          <cell r="O64">
            <v>0.06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D65" t="str">
            <v>СуГРЭС</v>
          </cell>
          <cell r="E65">
            <v>0</v>
          </cell>
          <cell r="F65">
            <v>0</v>
          </cell>
          <cell r="G65">
            <v>0.06</v>
          </cell>
          <cell r="H65">
            <v>0</v>
          </cell>
          <cell r="I65">
            <v>0</v>
          </cell>
          <cell r="J65" t="str">
            <v>.</v>
          </cell>
          <cell r="K65">
            <v>0.06</v>
          </cell>
          <cell r="L65">
            <v>0</v>
          </cell>
          <cell r="M65">
            <v>0</v>
          </cell>
          <cell r="N65">
            <v>0</v>
          </cell>
          <cell r="O65">
            <v>0.06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310</v>
          </cell>
          <cell r="B66" t="str">
            <v>Нетканые фильтровальные материалы синтетические, загрязненные нефтепродуктами (содержание нефтепродуктов 15% и более)</v>
          </cell>
          <cell r="C66" t="str">
            <v>44350101613</v>
          </cell>
          <cell r="D66" t="str">
            <v>Энел Россия</v>
          </cell>
          <cell r="E66">
            <v>0</v>
          </cell>
          <cell r="F66">
            <v>0</v>
          </cell>
          <cell r="G66">
            <v>0.39100000000000001</v>
          </cell>
          <cell r="H66">
            <v>0</v>
          </cell>
          <cell r="I66">
            <v>0</v>
          </cell>
          <cell r="J66">
            <v>0</v>
          </cell>
          <cell r="K66">
            <v>0.39100000000000001</v>
          </cell>
          <cell r="L66">
            <v>0</v>
          </cell>
          <cell r="M66">
            <v>0.39100000000000001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D67" t="str">
            <v>НГРЭС</v>
          </cell>
          <cell r="E67">
            <v>0</v>
          </cell>
          <cell r="F67">
            <v>0</v>
          </cell>
          <cell r="G67">
            <v>0.39100000000000001</v>
          </cell>
          <cell r="H67">
            <v>0</v>
          </cell>
          <cell r="I67">
            <v>0</v>
          </cell>
          <cell r="J67">
            <v>0</v>
          </cell>
          <cell r="K67">
            <v>0.39100000000000001</v>
          </cell>
          <cell r="L67">
            <v>0</v>
          </cell>
          <cell r="M67">
            <v>0.39100000000000001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311</v>
          </cell>
          <cell r="B68" t="str">
            <v>Лом и отходы меди несортированные незагрязненные</v>
          </cell>
          <cell r="C68" t="str">
            <v>46211099203</v>
          </cell>
          <cell r="D68" t="str">
            <v>Энел Россия</v>
          </cell>
          <cell r="E68">
            <v>0</v>
          </cell>
          <cell r="F68">
            <v>2.403</v>
          </cell>
          <cell r="G68">
            <v>30.495000000000001</v>
          </cell>
          <cell r="H68">
            <v>0</v>
          </cell>
          <cell r="I68">
            <v>0</v>
          </cell>
          <cell r="J68">
            <v>0</v>
          </cell>
          <cell r="K68">
            <v>21.868000000000002</v>
          </cell>
          <cell r="L68">
            <v>21.868000000000002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11.030000000000001</v>
          </cell>
        </row>
        <row r="69">
          <cell r="D69" t="str">
            <v>КГРЭС</v>
          </cell>
          <cell r="E69">
            <v>0</v>
          </cell>
          <cell r="F69">
            <v>0.90200000000000002</v>
          </cell>
          <cell r="G69">
            <v>0.17500000000000002</v>
          </cell>
          <cell r="H69">
            <v>0</v>
          </cell>
          <cell r="I69">
            <v>0</v>
          </cell>
          <cell r="J69">
            <v>0</v>
          </cell>
          <cell r="K69">
            <v>1.0720000000000001</v>
          </cell>
          <cell r="L69">
            <v>1.0720000000000001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5.0000000000000001E-3</v>
          </cell>
        </row>
        <row r="70">
          <cell r="D70" t="str">
            <v>СуГРЭС</v>
          </cell>
          <cell r="E70">
            <v>0</v>
          </cell>
          <cell r="F70">
            <v>1.5009999999999999</v>
          </cell>
          <cell r="G70">
            <v>30.32</v>
          </cell>
          <cell r="H70">
            <v>0</v>
          </cell>
          <cell r="I70">
            <v>0</v>
          </cell>
          <cell r="J70" t="str">
            <v>.</v>
          </cell>
          <cell r="K70">
            <v>20.796000000000003</v>
          </cell>
          <cell r="L70">
            <v>20.796000000000003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11.025</v>
          </cell>
        </row>
        <row r="71">
          <cell r="A71" t="str">
            <v>312</v>
          </cell>
          <cell r="B71" t="str">
            <v>Лом и отходы черных металлов, загрязненные нефтепродуктами (содержание нефтепродуктов 15% и более)</v>
          </cell>
          <cell r="C71" t="str">
            <v>46810112203</v>
          </cell>
          <cell r="D71" t="str">
            <v>Энел Россия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D72" t="str">
            <v>КГРЭС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313</v>
          </cell>
          <cell r="B73" t="str">
            <v>Тара из черных металлов, загрязненная нефтепродуктами (содержание нефтепродуктов 15% и более)</v>
          </cell>
          <cell r="C73" t="str">
            <v>46811101513</v>
          </cell>
          <cell r="D73" t="str">
            <v>Энел Россия</v>
          </cell>
          <cell r="E73">
            <v>0</v>
          </cell>
          <cell r="F73">
            <v>0</v>
          </cell>
          <cell r="G73">
            <v>1.25</v>
          </cell>
          <cell r="H73">
            <v>0</v>
          </cell>
          <cell r="I73">
            <v>0</v>
          </cell>
          <cell r="J73">
            <v>0</v>
          </cell>
          <cell r="K73">
            <v>1.25</v>
          </cell>
          <cell r="L73">
            <v>0</v>
          </cell>
          <cell r="M73">
            <v>1.25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D74" t="str">
            <v>КГРЭС</v>
          </cell>
          <cell r="E74">
            <v>0</v>
          </cell>
          <cell r="F74">
            <v>0</v>
          </cell>
          <cell r="G74">
            <v>1.25</v>
          </cell>
          <cell r="H74">
            <v>0</v>
          </cell>
          <cell r="I74">
            <v>0</v>
          </cell>
          <cell r="J74">
            <v>0</v>
          </cell>
          <cell r="K74">
            <v>1.25</v>
          </cell>
          <cell r="L74">
            <v>0</v>
          </cell>
          <cell r="M74">
            <v>1.25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D75" t="str">
            <v>СуГРЭС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>.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314</v>
          </cell>
          <cell r="B76" t="str">
            <v>Осадок механической очистки нефтесодержащих сточных вод, содержащий нефтепродукты в количестве 15 % и более</v>
          </cell>
          <cell r="C76" t="str">
            <v>72310201393</v>
          </cell>
          <cell r="D76" t="str">
            <v>Энел Россия</v>
          </cell>
          <cell r="E76">
            <v>3.4000000000000002E-2</v>
          </cell>
          <cell r="F76">
            <v>0</v>
          </cell>
          <cell r="G76">
            <v>0.11900000000000001</v>
          </cell>
          <cell r="H76">
            <v>0</v>
          </cell>
          <cell r="I76">
            <v>0</v>
          </cell>
          <cell r="J76" t="str">
            <v>.</v>
          </cell>
          <cell r="K76">
            <v>0.108</v>
          </cell>
          <cell r="L76">
            <v>0</v>
          </cell>
          <cell r="M76">
            <v>0.108</v>
          </cell>
          <cell r="N76">
            <v>0</v>
          </cell>
          <cell r="O76">
            <v>0</v>
          </cell>
          <cell r="P76">
            <v>0.11899999999999999</v>
          </cell>
          <cell r="Q76">
            <v>0.11899999999999999</v>
          </cell>
          <cell r="R76">
            <v>0</v>
          </cell>
          <cell r="S76">
            <v>4.4999999999999998E-2</v>
          </cell>
          <cell r="T76">
            <v>0</v>
          </cell>
        </row>
        <row r="77">
          <cell r="D77" t="str">
            <v>СуГРЭС</v>
          </cell>
          <cell r="E77">
            <v>3.4000000000000002E-2</v>
          </cell>
          <cell r="F77">
            <v>0</v>
          </cell>
          <cell r="G77">
            <v>0.11899999999999999</v>
          </cell>
          <cell r="H77">
            <v>0</v>
          </cell>
          <cell r="I77">
            <v>0</v>
          </cell>
          <cell r="J77" t="str">
            <v>.</v>
          </cell>
          <cell r="K77">
            <v>0.108</v>
          </cell>
          <cell r="L77">
            <v>0</v>
          </cell>
          <cell r="M77">
            <v>0.108</v>
          </cell>
          <cell r="N77">
            <v>0</v>
          </cell>
          <cell r="O77">
            <v>0</v>
          </cell>
          <cell r="P77">
            <v>0.11899999999999999</v>
          </cell>
          <cell r="Q77">
            <v>0.11900000000000001</v>
          </cell>
          <cell r="R77">
            <v>0</v>
          </cell>
          <cell r="S77">
            <v>4.4999999999999998E-2</v>
          </cell>
          <cell r="T77">
            <v>0</v>
          </cell>
        </row>
        <row r="78">
          <cell r="A78" t="str">
            <v>315</v>
          </cell>
          <cell r="B78" t="str">
            <v>Осадок (шлам) флотационной очистки нефтесодержащих сточных вод, содержащий нефтепродукты в количестве 15 % и более</v>
          </cell>
          <cell r="C78" t="str">
            <v>72330101393</v>
          </cell>
          <cell r="D78" t="str">
            <v>Энел Россия</v>
          </cell>
          <cell r="E78">
            <v>104.827</v>
          </cell>
          <cell r="F78">
            <v>0</v>
          </cell>
          <cell r="G78">
            <v>4.8680000000000003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4.8680000000000003</v>
          </cell>
          <cell r="Q78">
            <v>4.8680000000000003</v>
          </cell>
          <cell r="R78">
            <v>0</v>
          </cell>
          <cell r="S78">
            <v>109.69499999999999</v>
          </cell>
          <cell r="T78">
            <v>0</v>
          </cell>
        </row>
        <row r="79">
          <cell r="D79" t="str">
            <v>НГРЭС</v>
          </cell>
          <cell r="E79">
            <v>104.827</v>
          </cell>
          <cell r="F79">
            <v>0</v>
          </cell>
          <cell r="G79">
            <v>4.8680000000000003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4.8680000000000003</v>
          </cell>
          <cell r="Q79">
            <v>4.8680000000000003</v>
          </cell>
          <cell r="R79">
            <v>0</v>
          </cell>
          <cell r="S79">
            <v>109.69499999999999</v>
          </cell>
          <cell r="T79">
            <v>0</v>
          </cell>
        </row>
        <row r="80">
          <cell r="A80" t="str">
            <v>316</v>
          </cell>
          <cell r="B80" t="str">
            <v>Шпалы железнодорожные деревянные, пропитанные антисептическими средствами, отработанные</v>
          </cell>
          <cell r="C80" t="str">
            <v>84100001513</v>
          </cell>
          <cell r="D80" t="str">
            <v>Энел Россия</v>
          </cell>
          <cell r="E80">
            <v>0</v>
          </cell>
          <cell r="F80">
            <v>0</v>
          </cell>
          <cell r="G80">
            <v>31.73</v>
          </cell>
          <cell r="H80">
            <v>0</v>
          </cell>
          <cell r="I80">
            <v>0</v>
          </cell>
          <cell r="J80">
            <v>0</v>
          </cell>
          <cell r="K80">
            <v>31.73</v>
          </cell>
          <cell r="L80">
            <v>0</v>
          </cell>
          <cell r="M80">
            <v>31.73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D81" t="str">
            <v>КГРЭС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D82" t="str">
            <v>НГРЭС</v>
          </cell>
          <cell r="E82">
            <v>0</v>
          </cell>
          <cell r="F82">
            <v>0</v>
          </cell>
          <cell r="G82">
            <v>31.73</v>
          </cell>
          <cell r="H82">
            <v>0</v>
          </cell>
          <cell r="I82">
            <v>0</v>
          </cell>
          <cell r="J82">
            <v>0</v>
          </cell>
          <cell r="K82">
            <v>31.73</v>
          </cell>
          <cell r="L82">
            <v>0</v>
          </cell>
          <cell r="M82">
            <v>31.73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317</v>
          </cell>
          <cell r="B83" t="str">
            <v>Балласт из щебня, загрязненный нефтепродуктами (содержание нефтепродуктов 15 % и более)</v>
          </cell>
          <cell r="C83" t="str">
            <v>84210101213</v>
          </cell>
          <cell r="D83" t="str">
            <v>Энел Россия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D84" t="str">
            <v>КГРЭС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318</v>
          </cell>
          <cell r="B85" t="str">
            <v>Шлам очистки емкостей и трубопроводов от нефти и нефтепродуктов</v>
          </cell>
          <cell r="C85" t="str">
            <v>91120002393</v>
          </cell>
          <cell r="D85" t="str">
            <v>Энел Россия</v>
          </cell>
          <cell r="E85">
            <v>0</v>
          </cell>
          <cell r="F85">
            <v>0</v>
          </cell>
          <cell r="G85">
            <v>18.38</v>
          </cell>
          <cell r="H85">
            <v>0</v>
          </cell>
          <cell r="I85">
            <v>0</v>
          </cell>
          <cell r="J85">
            <v>0</v>
          </cell>
          <cell r="K85">
            <v>18.38</v>
          </cell>
          <cell r="L85">
            <v>0</v>
          </cell>
          <cell r="M85">
            <v>16.68</v>
          </cell>
          <cell r="N85">
            <v>0</v>
          </cell>
          <cell r="O85">
            <v>1.7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D86" t="str">
            <v>КГРЭС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D87" t="str">
            <v>НГРЭС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D88" t="str">
            <v>СуГРЭС</v>
          </cell>
          <cell r="E88">
            <v>0</v>
          </cell>
          <cell r="F88">
            <v>0</v>
          </cell>
          <cell r="G88">
            <v>18.38</v>
          </cell>
          <cell r="H88">
            <v>0</v>
          </cell>
          <cell r="I88">
            <v>0</v>
          </cell>
          <cell r="J88" t="str">
            <v>.</v>
          </cell>
          <cell r="K88">
            <v>18.38</v>
          </cell>
          <cell r="L88">
            <v>0</v>
          </cell>
          <cell r="M88">
            <v>16.68</v>
          </cell>
          <cell r="N88">
            <v>0</v>
          </cell>
          <cell r="O88">
            <v>1.7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319</v>
          </cell>
          <cell r="B89" t="str">
            <v>Песок, загрязненный нефтью или нефтепродуктами (содержание нефти или нефтепродуктов 15 % и более)</v>
          </cell>
          <cell r="C89" t="str">
            <v>91920101393</v>
          </cell>
          <cell r="D89" t="str">
            <v>Энел Россия</v>
          </cell>
          <cell r="E89">
            <v>0</v>
          </cell>
          <cell r="F89">
            <v>0</v>
          </cell>
          <cell r="G89">
            <v>13.405999999999999</v>
          </cell>
          <cell r="H89">
            <v>0</v>
          </cell>
          <cell r="I89">
            <v>0</v>
          </cell>
          <cell r="J89">
            <v>0</v>
          </cell>
          <cell r="K89">
            <v>13.405999999999999</v>
          </cell>
          <cell r="L89">
            <v>0</v>
          </cell>
          <cell r="M89">
            <v>12</v>
          </cell>
          <cell r="N89">
            <v>0</v>
          </cell>
          <cell r="O89">
            <v>1.4060000000000001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D90" t="str">
            <v>КГРЭС</v>
          </cell>
          <cell r="E90">
            <v>0</v>
          </cell>
          <cell r="F90">
            <v>0</v>
          </cell>
          <cell r="G90">
            <v>12</v>
          </cell>
          <cell r="H90">
            <v>0</v>
          </cell>
          <cell r="I90">
            <v>0</v>
          </cell>
          <cell r="J90">
            <v>0</v>
          </cell>
          <cell r="K90">
            <v>12</v>
          </cell>
          <cell r="L90">
            <v>0</v>
          </cell>
          <cell r="M90">
            <v>12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D91" t="str">
            <v>НГРЭС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D92" t="str">
            <v>СуГРЭС</v>
          </cell>
          <cell r="E92">
            <v>0</v>
          </cell>
          <cell r="F92">
            <v>0</v>
          </cell>
          <cell r="G92">
            <v>1.4060000000000001</v>
          </cell>
          <cell r="H92">
            <v>0</v>
          </cell>
          <cell r="I92">
            <v>0</v>
          </cell>
          <cell r="J92" t="str">
            <v>.</v>
          </cell>
          <cell r="K92">
            <v>1.4059999999999999</v>
          </cell>
          <cell r="L92">
            <v>0</v>
          </cell>
          <cell r="M92">
            <v>0</v>
          </cell>
          <cell r="N92">
            <v>0</v>
          </cell>
          <cell r="O92">
            <v>1.4059999999999999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320</v>
          </cell>
          <cell r="B93" t="str">
            <v>Обтирочный материал, загрязненный нефтью или нефтепродуктами (содержание нефти или нефтепродуктов 15 % и более)</v>
          </cell>
          <cell r="C93" t="str">
            <v>91920401603</v>
          </cell>
          <cell r="D93" t="str">
            <v>Энел Россия</v>
          </cell>
          <cell r="E93">
            <v>0</v>
          </cell>
          <cell r="F93">
            <v>0</v>
          </cell>
          <cell r="G93">
            <v>16.5</v>
          </cell>
          <cell r="H93">
            <v>0</v>
          </cell>
          <cell r="I93">
            <v>0</v>
          </cell>
          <cell r="J93">
            <v>0</v>
          </cell>
          <cell r="K93">
            <v>16.5</v>
          </cell>
          <cell r="L93">
            <v>0</v>
          </cell>
          <cell r="M93">
            <v>12.48</v>
          </cell>
          <cell r="N93">
            <v>0</v>
          </cell>
          <cell r="O93">
            <v>4.0199999999999996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D94" t="str">
            <v>КГРЭС</v>
          </cell>
          <cell r="E94">
            <v>0</v>
          </cell>
          <cell r="F94">
            <v>0</v>
          </cell>
          <cell r="G94">
            <v>12.36</v>
          </cell>
          <cell r="H94">
            <v>0</v>
          </cell>
          <cell r="I94">
            <v>0</v>
          </cell>
          <cell r="J94">
            <v>0</v>
          </cell>
          <cell r="K94">
            <v>12.36</v>
          </cell>
          <cell r="L94">
            <v>0</v>
          </cell>
          <cell r="M94">
            <v>12.36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D95" t="str">
            <v>НГРЭС</v>
          </cell>
          <cell r="E95">
            <v>0</v>
          </cell>
          <cell r="F95">
            <v>0</v>
          </cell>
          <cell r="G95">
            <v>0.12</v>
          </cell>
          <cell r="H95">
            <v>0</v>
          </cell>
          <cell r="I95">
            <v>0</v>
          </cell>
          <cell r="J95">
            <v>0</v>
          </cell>
          <cell r="K95">
            <v>0.12</v>
          </cell>
          <cell r="L95">
            <v>0</v>
          </cell>
          <cell r="M95">
            <v>0.12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D96" t="str">
            <v>СуГРЭС</v>
          </cell>
          <cell r="E96">
            <v>0</v>
          </cell>
          <cell r="F96">
            <v>0</v>
          </cell>
          <cell r="G96">
            <v>4.0199999999999996</v>
          </cell>
          <cell r="H96">
            <v>0</v>
          </cell>
          <cell r="I96">
            <v>0</v>
          </cell>
          <cell r="J96" t="str">
            <v>.</v>
          </cell>
          <cell r="K96">
            <v>4.0199999999999996</v>
          </cell>
          <cell r="L96">
            <v>0</v>
          </cell>
          <cell r="M96">
            <v>0</v>
          </cell>
          <cell r="N96">
            <v>0</v>
          </cell>
          <cell r="O96">
            <v>4.0199999999999996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321</v>
          </cell>
          <cell r="B97" t="str">
            <v>Фильтры очистки масла автотранспортных средств отработанные</v>
          </cell>
          <cell r="C97" t="str">
            <v>92130201523</v>
          </cell>
          <cell r="D97" t="str">
            <v>Энел Россия</v>
          </cell>
          <cell r="E97">
            <v>0</v>
          </cell>
          <cell r="F97">
            <v>2E-3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2E-3</v>
          </cell>
          <cell r="L97">
            <v>0</v>
          </cell>
          <cell r="M97">
            <v>2E-3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D98" t="str">
            <v>НГРЭС</v>
          </cell>
          <cell r="E98">
            <v>0</v>
          </cell>
          <cell r="F98">
            <v>2E-3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2E-3</v>
          </cell>
          <cell r="L98">
            <v>0</v>
          </cell>
          <cell r="M98">
            <v>2E-3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322</v>
          </cell>
          <cell r="B99" t="str">
            <v>Грунт, загрязненный нефтью или нефтепродуктами (содержание нефти или нефтепродуктов 15 % и более)</v>
          </cell>
          <cell r="C99" t="str">
            <v>93110001393</v>
          </cell>
          <cell r="D99" t="str">
            <v>Энел Россия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D100" t="str">
            <v>НГРЭС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400</v>
          </cell>
          <cell r="B101" t="str">
            <v>Всего по 4 классу опасности</v>
          </cell>
          <cell r="C101" t="str">
            <v>.</v>
          </cell>
          <cell r="D101" t="str">
            <v>Энел Россия</v>
          </cell>
          <cell r="E101">
            <v>1173.2280800000001</v>
          </cell>
          <cell r="F101">
            <v>0.6785000000000001</v>
          </cell>
          <cell r="G101">
            <v>6858.9495800000013</v>
          </cell>
          <cell r="H101">
            <v>0</v>
          </cell>
          <cell r="I101">
            <v>0</v>
          </cell>
          <cell r="J101">
            <v>0</v>
          </cell>
          <cell r="K101">
            <v>2459.3917999999999</v>
          </cell>
          <cell r="L101">
            <v>1.1950000000000001</v>
          </cell>
          <cell r="M101">
            <v>1.6728000000000003</v>
          </cell>
          <cell r="N101">
            <v>0</v>
          </cell>
          <cell r="O101">
            <v>2456.5240000000003</v>
          </cell>
          <cell r="P101">
            <v>2.3360800000000004</v>
          </cell>
          <cell r="Q101">
            <v>2.3360800000000004</v>
          </cell>
          <cell r="R101">
            <v>0</v>
          </cell>
          <cell r="S101">
            <v>1173.45316</v>
          </cell>
          <cell r="T101">
            <v>4400.0110000000004</v>
          </cell>
        </row>
        <row r="102">
          <cell r="D102" t="str">
            <v>КГРЭС</v>
          </cell>
          <cell r="E102">
            <v>0</v>
          </cell>
          <cell r="F102">
            <v>0</v>
          </cell>
          <cell r="G102">
            <v>5650.2089999999998</v>
          </cell>
          <cell r="H102">
            <v>0</v>
          </cell>
          <cell r="I102">
            <v>0</v>
          </cell>
          <cell r="J102">
            <v>0</v>
          </cell>
          <cell r="K102">
            <v>1250.2089999999998</v>
          </cell>
          <cell r="L102">
            <v>0.29500000000000004</v>
          </cell>
          <cell r="M102">
            <v>0.13400000000000001</v>
          </cell>
          <cell r="N102">
            <v>0</v>
          </cell>
          <cell r="O102">
            <v>1249.78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4400</v>
          </cell>
        </row>
        <row r="103">
          <cell r="D103" t="str">
            <v>НГРЭС</v>
          </cell>
          <cell r="E103">
            <v>1173.2280800000001</v>
          </cell>
          <cell r="F103">
            <v>0.67849999999999999</v>
          </cell>
          <cell r="G103">
            <v>716.12657999999999</v>
          </cell>
          <cell r="H103">
            <v>0</v>
          </cell>
          <cell r="I103">
            <v>0</v>
          </cell>
          <cell r="J103">
            <v>0</v>
          </cell>
          <cell r="K103">
            <v>716.5687999999999</v>
          </cell>
          <cell r="L103">
            <v>0</v>
          </cell>
          <cell r="M103">
            <v>1.5388000000000002</v>
          </cell>
          <cell r="N103">
            <v>0</v>
          </cell>
          <cell r="O103">
            <v>715.03</v>
          </cell>
          <cell r="P103">
            <v>0.22508</v>
          </cell>
          <cell r="Q103">
            <v>0.22508</v>
          </cell>
          <cell r="R103">
            <v>0</v>
          </cell>
          <cell r="S103">
            <v>1173.45316</v>
          </cell>
          <cell r="T103">
            <v>1.0999999999999999E-2</v>
          </cell>
        </row>
        <row r="104">
          <cell r="D104" t="str">
            <v>СуГРЭС</v>
          </cell>
          <cell r="E104">
            <v>0</v>
          </cell>
          <cell r="F104">
            <v>0</v>
          </cell>
          <cell r="G104">
            <v>492.61400000000003</v>
          </cell>
          <cell r="H104">
            <v>0</v>
          </cell>
          <cell r="I104">
            <v>0</v>
          </cell>
          <cell r="J104" t="str">
            <v>.</v>
          </cell>
          <cell r="K104">
            <v>492.61400000000003</v>
          </cell>
          <cell r="L104">
            <v>0.89999999999999991</v>
          </cell>
          <cell r="M104">
            <v>0</v>
          </cell>
          <cell r="N104">
            <v>0</v>
          </cell>
          <cell r="O104">
            <v>491.71400000000006</v>
          </cell>
          <cell r="P104">
            <v>2.1110000000000002</v>
          </cell>
          <cell r="Q104">
            <v>2.1110000000000002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401</v>
          </cell>
          <cell r="B105" t="str">
            <v>Отходы асбеста в кусковой форме</v>
          </cell>
          <cell r="C105" t="str">
            <v>34851101204</v>
          </cell>
          <cell r="D105" t="str">
            <v>Энел Россия</v>
          </cell>
          <cell r="E105">
            <v>0</v>
          </cell>
          <cell r="F105">
            <v>0</v>
          </cell>
          <cell r="G105">
            <v>100</v>
          </cell>
          <cell r="H105">
            <v>0</v>
          </cell>
          <cell r="I105">
            <v>0</v>
          </cell>
          <cell r="J105">
            <v>0</v>
          </cell>
          <cell r="K105">
            <v>100</v>
          </cell>
          <cell r="L105">
            <v>0</v>
          </cell>
          <cell r="M105">
            <v>0</v>
          </cell>
          <cell r="N105">
            <v>0</v>
          </cell>
          <cell r="O105">
            <v>100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D106" t="str">
            <v>КГРЭС</v>
          </cell>
          <cell r="E106">
            <v>0</v>
          </cell>
          <cell r="F106">
            <v>0</v>
          </cell>
          <cell r="G106">
            <v>84</v>
          </cell>
          <cell r="H106">
            <v>0</v>
          </cell>
          <cell r="I106">
            <v>0</v>
          </cell>
          <cell r="J106">
            <v>0</v>
          </cell>
          <cell r="K106">
            <v>84</v>
          </cell>
          <cell r="L106">
            <v>0</v>
          </cell>
          <cell r="M106">
            <v>0</v>
          </cell>
          <cell r="N106">
            <v>0</v>
          </cell>
          <cell r="O106">
            <v>84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D107" t="str">
            <v>СуГРЭС</v>
          </cell>
          <cell r="E107">
            <v>0</v>
          </cell>
          <cell r="F107">
            <v>0</v>
          </cell>
          <cell r="G107">
            <v>16</v>
          </cell>
          <cell r="H107">
            <v>0</v>
          </cell>
          <cell r="I107">
            <v>0</v>
          </cell>
          <cell r="J107" t="str">
            <v>.</v>
          </cell>
          <cell r="K107">
            <v>16</v>
          </cell>
          <cell r="L107">
            <v>0</v>
          </cell>
          <cell r="M107">
            <v>0</v>
          </cell>
          <cell r="N107">
            <v>0</v>
          </cell>
          <cell r="O107">
            <v>16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402</v>
          </cell>
          <cell r="B108" t="str">
            <v>Спецодежда из хлопчатобумажного и смешанных волокон, утратившая потребительские свойства, незагрязненная</v>
          </cell>
          <cell r="C108" t="str">
            <v>40211001624</v>
          </cell>
          <cell r="D108" t="str">
            <v>Энел Россия</v>
          </cell>
          <cell r="E108">
            <v>0</v>
          </cell>
          <cell r="F108">
            <v>0</v>
          </cell>
          <cell r="G108">
            <v>2.1120000000000001</v>
          </cell>
          <cell r="H108">
            <v>0</v>
          </cell>
          <cell r="I108">
            <v>0</v>
          </cell>
          <cell r="J108">
            <v>0</v>
          </cell>
          <cell r="K108">
            <v>2.1120000000000001</v>
          </cell>
          <cell r="L108">
            <v>0</v>
          </cell>
          <cell r="M108">
            <v>0.16200000000000001</v>
          </cell>
          <cell r="N108">
            <v>0</v>
          </cell>
          <cell r="O108">
            <v>1.9500000000000002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D109" t="str">
            <v>НГРЭС</v>
          </cell>
          <cell r="E109">
            <v>0</v>
          </cell>
          <cell r="F109">
            <v>0</v>
          </cell>
          <cell r="G109">
            <v>2.1120000000000001</v>
          </cell>
          <cell r="H109">
            <v>0</v>
          </cell>
          <cell r="I109">
            <v>0</v>
          </cell>
          <cell r="J109">
            <v>0</v>
          </cell>
          <cell r="K109">
            <v>2.1120000000000001</v>
          </cell>
          <cell r="L109">
            <v>0</v>
          </cell>
          <cell r="M109">
            <v>0.16200000000000001</v>
          </cell>
          <cell r="N109">
            <v>0</v>
          </cell>
          <cell r="O109">
            <v>1.9500000000000002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403</v>
          </cell>
          <cell r="B110" t="str">
            <v>Спецодежда из натуральных, синтетических, искусственных и шерстяных волокон, загрязненная нефтепродуктами (содержание нефтепродуктов менее 15%)</v>
          </cell>
          <cell r="C110" t="str">
            <v>40231201624</v>
          </cell>
          <cell r="D110" t="str">
            <v>Энел Россия</v>
          </cell>
          <cell r="E110">
            <v>0</v>
          </cell>
          <cell r="F110">
            <v>0</v>
          </cell>
          <cell r="G110">
            <v>0.21000000000000002</v>
          </cell>
          <cell r="H110">
            <v>0</v>
          </cell>
          <cell r="I110">
            <v>0</v>
          </cell>
          <cell r="J110">
            <v>0</v>
          </cell>
          <cell r="K110">
            <v>0.21000000000000002</v>
          </cell>
          <cell r="L110">
            <v>0</v>
          </cell>
          <cell r="M110">
            <v>0.13</v>
          </cell>
          <cell r="N110">
            <v>0</v>
          </cell>
          <cell r="O110">
            <v>0.08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D111" t="str">
            <v>КГРЭС</v>
          </cell>
          <cell r="E111">
            <v>0</v>
          </cell>
          <cell r="F111">
            <v>0</v>
          </cell>
          <cell r="G111">
            <v>0.21000000000000002</v>
          </cell>
          <cell r="H111">
            <v>0</v>
          </cell>
          <cell r="I111">
            <v>0</v>
          </cell>
          <cell r="J111">
            <v>0</v>
          </cell>
          <cell r="K111">
            <v>0.21000000000000002</v>
          </cell>
          <cell r="L111">
            <v>0</v>
          </cell>
          <cell r="M111">
            <v>0.13</v>
          </cell>
          <cell r="N111">
            <v>0</v>
          </cell>
          <cell r="O111">
            <v>0.08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D112" t="str">
            <v>СуГРЭС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 t="str">
            <v>.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404</v>
          </cell>
          <cell r="B113" t="str">
            <v>Обувь кожаная рабочая, утратившая потребительские свойства</v>
          </cell>
          <cell r="C113" t="str">
            <v>40310100524</v>
          </cell>
          <cell r="D113" t="str">
            <v>Энел Россия</v>
          </cell>
          <cell r="E113">
            <v>0</v>
          </cell>
          <cell r="F113">
            <v>0</v>
          </cell>
          <cell r="G113">
            <v>0.52299999999999991</v>
          </cell>
          <cell r="H113">
            <v>0</v>
          </cell>
          <cell r="I113">
            <v>0</v>
          </cell>
          <cell r="J113">
            <v>0</v>
          </cell>
          <cell r="K113">
            <v>0.52299999999999991</v>
          </cell>
          <cell r="L113">
            <v>0</v>
          </cell>
          <cell r="M113">
            <v>0</v>
          </cell>
          <cell r="N113">
            <v>0</v>
          </cell>
          <cell r="O113">
            <v>0.52300000000000002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D114" t="str">
            <v>НГРЭС</v>
          </cell>
          <cell r="E114">
            <v>0</v>
          </cell>
          <cell r="F114">
            <v>0</v>
          </cell>
          <cell r="G114">
            <v>0.52300000000000002</v>
          </cell>
          <cell r="H114">
            <v>0</v>
          </cell>
          <cell r="I114">
            <v>0</v>
          </cell>
          <cell r="J114">
            <v>0</v>
          </cell>
          <cell r="K114">
            <v>0.52300000000000002</v>
          </cell>
          <cell r="L114">
            <v>0</v>
          </cell>
          <cell r="M114">
            <v>0</v>
          </cell>
          <cell r="N114">
            <v>0</v>
          </cell>
          <cell r="O114">
            <v>0.52299999999999991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D115" t="str">
            <v>СуГРЭС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 t="str">
            <v>.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405</v>
          </cell>
          <cell r="B116" t="str">
            <v>Обувь, комбинированная из резины, кожи и полимерных материалов специальная, утратившая потребительские свойства, незагрязненная</v>
          </cell>
          <cell r="C116" t="str">
            <v>43114191524</v>
          </cell>
          <cell r="D116" t="str">
            <v>Энел Россия</v>
          </cell>
          <cell r="E116">
            <v>0</v>
          </cell>
          <cell r="F116">
            <v>0</v>
          </cell>
          <cell r="G116">
            <v>4.0000000000000001E-3</v>
          </cell>
          <cell r="H116">
            <v>0</v>
          </cell>
          <cell r="I116">
            <v>0</v>
          </cell>
          <cell r="J116">
            <v>0</v>
          </cell>
          <cell r="K116">
            <v>4.0000000000000001E-3</v>
          </cell>
          <cell r="L116">
            <v>0</v>
          </cell>
          <cell r="M116">
            <v>4.0000000000000001E-3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D117" t="str">
            <v>КГРЭС</v>
          </cell>
          <cell r="E117">
            <v>0</v>
          </cell>
          <cell r="F117">
            <v>0</v>
          </cell>
          <cell r="G117">
            <v>4.0000000000000001E-3</v>
          </cell>
          <cell r="H117">
            <v>0</v>
          </cell>
          <cell r="I117">
            <v>0</v>
          </cell>
          <cell r="J117">
            <v>0</v>
          </cell>
          <cell r="K117">
            <v>4.0000000000000001E-3</v>
          </cell>
          <cell r="L117">
            <v>0</v>
          </cell>
          <cell r="M117">
            <v>4.0000000000000001E-3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406</v>
          </cell>
          <cell r="B118" t="str">
            <v>Отходы поливинилхлорида в виде изделий или лома изделий незагрязненные</v>
          </cell>
          <cell r="C118" t="str">
            <v>43510003514</v>
          </cell>
          <cell r="D118" t="str">
            <v>Энел Россия</v>
          </cell>
          <cell r="E118">
            <v>0</v>
          </cell>
          <cell r="F118">
            <v>0</v>
          </cell>
          <cell r="G118">
            <v>4.1980000000000004</v>
          </cell>
          <cell r="H118">
            <v>0</v>
          </cell>
          <cell r="I118">
            <v>0</v>
          </cell>
          <cell r="J118">
            <v>0</v>
          </cell>
          <cell r="K118">
            <v>4.1980000000000004</v>
          </cell>
          <cell r="L118">
            <v>0</v>
          </cell>
          <cell r="M118">
            <v>0</v>
          </cell>
          <cell r="N118">
            <v>0</v>
          </cell>
          <cell r="O118">
            <v>4.1980000000000004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D119" t="str">
            <v>КГРЭС</v>
          </cell>
          <cell r="E119">
            <v>0</v>
          </cell>
          <cell r="F119">
            <v>0</v>
          </cell>
          <cell r="G119">
            <v>0.16800000000000001</v>
          </cell>
          <cell r="H119">
            <v>0</v>
          </cell>
          <cell r="I119">
            <v>0</v>
          </cell>
          <cell r="J119">
            <v>0</v>
          </cell>
          <cell r="K119">
            <v>0.16800000000000001</v>
          </cell>
          <cell r="L119">
            <v>0</v>
          </cell>
          <cell r="M119">
            <v>0</v>
          </cell>
          <cell r="N119">
            <v>0</v>
          </cell>
          <cell r="O119">
            <v>0.16800000000000001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D120" t="str">
            <v>НГРЭС</v>
          </cell>
          <cell r="E120">
            <v>0</v>
          </cell>
          <cell r="F120">
            <v>0</v>
          </cell>
          <cell r="G120">
            <v>4.03</v>
          </cell>
          <cell r="H120">
            <v>0</v>
          </cell>
          <cell r="I120">
            <v>0</v>
          </cell>
          <cell r="J120">
            <v>0</v>
          </cell>
          <cell r="K120">
            <v>4.03</v>
          </cell>
          <cell r="L120">
            <v>0</v>
          </cell>
          <cell r="M120">
            <v>0</v>
          </cell>
          <cell r="N120">
            <v>0</v>
          </cell>
          <cell r="O120">
            <v>4.03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407</v>
          </cell>
          <cell r="B121" t="str">
            <v>Тара из прочих полимерных материалов, загрязненная лакокрасочными материалами (содержание менее 5 %)</v>
          </cell>
          <cell r="C121" t="str">
            <v>43819102514</v>
          </cell>
          <cell r="D121" t="str">
            <v>Энел Россия</v>
          </cell>
          <cell r="E121">
            <v>0</v>
          </cell>
          <cell r="F121">
            <v>0</v>
          </cell>
          <cell r="G121">
            <v>0.66900000000000004</v>
          </cell>
          <cell r="H121">
            <v>0</v>
          </cell>
          <cell r="I121">
            <v>0</v>
          </cell>
          <cell r="J121" t="str">
            <v>.</v>
          </cell>
          <cell r="K121">
            <v>0.66900000000000004</v>
          </cell>
          <cell r="L121">
            <v>0</v>
          </cell>
          <cell r="M121">
            <v>0</v>
          </cell>
          <cell r="N121">
            <v>0</v>
          </cell>
          <cell r="O121">
            <v>0.66900000000000004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D122" t="str">
            <v>СуГРЭС</v>
          </cell>
          <cell r="E122">
            <v>0</v>
          </cell>
          <cell r="F122">
            <v>0</v>
          </cell>
          <cell r="G122">
            <v>0.66900000000000004</v>
          </cell>
          <cell r="H122">
            <v>0</v>
          </cell>
          <cell r="I122">
            <v>0</v>
          </cell>
          <cell r="J122" t="str">
            <v>.</v>
          </cell>
          <cell r="K122">
            <v>0.66900000000000004</v>
          </cell>
          <cell r="L122">
            <v>0</v>
          </cell>
          <cell r="M122">
            <v>0</v>
          </cell>
          <cell r="N122">
            <v>0</v>
          </cell>
          <cell r="O122">
            <v>0.66900000000000004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408</v>
          </cell>
          <cell r="B123" t="str">
            <v>Силикагель отработанный, загрязненный нефтью и нефтепродуктами (содержание масла менее 15%)</v>
          </cell>
          <cell r="C123" t="str">
            <v>44250312294</v>
          </cell>
          <cell r="D123" t="str">
            <v>Энел Россия</v>
          </cell>
          <cell r="E123">
            <v>0</v>
          </cell>
          <cell r="F123">
            <v>0</v>
          </cell>
          <cell r="G123">
            <v>0.78</v>
          </cell>
          <cell r="H123">
            <v>0</v>
          </cell>
          <cell r="I123">
            <v>0</v>
          </cell>
          <cell r="J123">
            <v>0</v>
          </cell>
          <cell r="K123">
            <v>0.78</v>
          </cell>
          <cell r="L123">
            <v>0</v>
          </cell>
          <cell r="M123">
            <v>0.4</v>
          </cell>
          <cell r="N123">
            <v>0</v>
          </cell>
          <cell r="O123">
            <v>0.38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D124" t="str">
            <v>КГРЭС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D125" t="str">
            <v>НГРЭС</v>
          </cell>
          <cell r="E125">
            <v>0</v>
          </cell>
          <cell r="F125">
            <v>0</v>
          </cell>
          <cell r="G125">
            <v>0.4</v>
          </cell>
          <cell r="H125">
            <v>0</v>
          </cell>
          <cell r="I125">
            <v>0</v>
          </cell>
          <cell r="J125">
            <v>0</v>
          </cell>
          <cell r="K125">
            <v>0.4</v>
          </cell>
          <cell r="L125">
            <v>0</v>
          </cell>
          <cell r="M125">
            <v>0.4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D126" t="str">
            <v>СуГРЭС</v>
          </cell>
          <cell r="E126">
            <v>0</v>
          </cell>
          <cell r="F126">
            <v>0</v>
          </cell>
          <cell r="G126">
            <v>0.38</v>
          </cell>
          <cell r="H126">
            <v>0</v>
          </cell>
          <cell r="I126">
            <v>0</v>
          </cell>
          <cell r="J126" t="str">
            <v>.</v>
          </cell>
          <cell r="K126">
            <v>0.38</v>
          </cell>
          <cell r="L126">
            <v>0</v>
          </cell>
          <cell r="M126">
            <v>0</v>
          </cell>
          <cell r="N126">
            <v>0</v>
          </cell>
          <cell r="O126">
            <v>0.38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409</v>
          </cell>
          <cell r="B127" t="str">
            <v>Уголь активированный отработанный, загрязненный нефтепродуктами (содержание нефтепродуктов менее 15%)</v>
          </cell>
          <cell r="C127" t="str">
            <v>44250402204</v>
          </cell>
          <cell r="D127" t="str">
            <v>Энел Россия</v>
          </cell>
          <cell r="E127">
            <v>0</v>
          </cell>
          <cell r="F127">
            <v>0</v>
          </cell>
          <cell r="G127">
            <v>31.099999999999998</v>
          </cell>
          <cell r="H127">
            <v>0</v>
          </cell>
          <cell r="I127">
            <v>0</v>
          </cell>
          <cell r="J127">
            <v>0</v>
          </cell>
          <cell r="K127">
            <v>31.099999999999998</v>
          </cell>
          <cell r="L127">
            <v>0</v>
          </cell>
          <cell r="M127">
            <v>0</v>
          </cell>
          <cell r="N127">
            <v>0</v>
          </cell>
          <cell r="O127">
            <v>31.099999999999998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D128" t="str">
            <v>КГРЭС</v>
          </cell>
          <cell r="E128">
            <v>0</v>
          </cell>
          <cell r="F128">
            <v>0</v>
          </cell>
          <cell r="G128">
            <v>31.1</v>
          </cell>
          <cell r="H128">
            <v>0</v>
          </cell>
          <cell r="I128">
            <v>0</v>
          </cell>
          <cell r="J128">
            <v>0</v>
          </cell>
          <cell r="K128">
            <v>31.099999999999998</v>
          </cell>
          <cell r="L128">
            <v>0</v>
          </cell>
          <cell r="M128">
            <v>0</v>
          </cell>
          <cell r="N128">
            <v>0</v>
          </cell>
          <cell r="O128">
            <v>31.099999999999998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410</v>
          </cell>
          <cell r="B129" t="str">
            <v>Угольные фильтры отработанные, загрязненные нефтепродуктами (содержание нефтепродуктов менее 15 %)</v>
          </cell>
          <cell r="C129" t="str">
            <v>44310102524</v>
          </cell>
          <cell r="D129" t="str">
            <v>Энел Россия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D130" t="str">
            <v>НГРЭС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411</v>
          </cell>
          <cell r="B131" t="str">
            <v>Ткань фильтровальная из полимерных волокон при очистке воздуха отработанная</v>
          </cell>
          <cell r="C131" t="str">
            <v>44322101624</v>
          </cell>
          <cell r="D131" t="str">
            <v>Энел Россия</v>
          </cell>
          <cell r="E131">
            <v>0</v>
          </cell>
          <cell r="F131">
            <v>0</v>
          </cell>
          <cell r="G131">
            <v>14.15</v>
          </cell>
          <cell r="H131">
            <v>0</v>
          </cell>
          <cell r="I131">
            <v>0</v>
          </cell>
          <cell r="J131">
            <v>0</v>
          </cell>
          <cell r="K131">
            <v>14.15</v>
          </cell>
          <cell r="L131">
            <v>0</v>
          </cell>
          <cell r="M131">
            <v>0</v>
          </cell>
          <cell r="N131">
            <v>0</v>
          </cell>
          <cell r="O131">
            <v>14.15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D132" t="str">
            <v>НГРЭС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D133" t="str">
            <v>СуГРЭС</v>
          </cell>
          <cell r="E133">
            <v>0</v>
          </cell>
          <cell r="F133">
            <v>0</v>
          </cell>
          <cell r="G133">
            <v>14.15</v>
          </cell>
          <cell r="H133">
            <v>0</v>
          </cell>
          <cell r="I133">
            <v>0</v>
          </cell>
          <cell r="J133" t="str">
            <v>.</v>
          </cell>
          <cell r="K133">
            <v>14.15</v>
          </cell>
          <cell r="L133">
            <v>0</v>
          </cell>
          <cell r="M133">
            <v>0</v>
          </cell>
          <cell r="N133">
            <v>0</v>
          </cell>
          <cell r="O133">
            <v>14.15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412</v>
          </cell>
          <cell r="B134" t="str">
            <v>Лом и отходы прочих изделий из асбоцемента незагрязненные</v>
          </cell>
          <cell r="C134" t="str">
            <v>45551099514</v>
          </cell>
          <cell r="D134" t="str">
            <v>Энел Россия</v>
          </cell>
          <cell r="E134">
            <v>0</v>
          </cell>
          <cell r="F134">
            <v>0</v>
          </cell>
          <cell r="G134">
            <v>206.7</v>
          </cell>
          <cell r="H134">
            <v>0</v>
          </cell>
          <cell r="I134">
            <v>0</v>
          </cell>
          <cell r="J134">
            <v>0</v>
          </cell>
          <cell r="K134">
            <v>206.7</v>
          </cell>
          <cell r="L134">
            <v>0</v>
          </cell>
          <cell r="M134">
            <v>0</v>
          </cell>
          <cell r="N134">
            <v>0</v>
          </cell>
          <cell r="O134">
            <v>206.7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D135" t="str">
            <v>НГРЭС</v>
          </cell>
          <cell r="E135">
            <v>0</v>
          </cell>
          <cell r="F135">
            <v>0</v>
          </cell>
          <cell r="G135">
            <v>206.7</v>
          </cell>
          <cell r="H135">
            <v>0</v>
          </cell>
          <cell r="I135">
            <v>0</v>
          </cell>
          <cell r="J135">
            <v>0</v>
          </cell>
          <cell r="K135">
            <v>206.7</v>
          </cell>
          <cell r="L135">
            <v>0</v>
          </cell>
          <cell r="M135">
            <v>0</v>
          </cell>
          <cell r="N135">
            <v>0</v>
          </cell>
          <cell r="O135">
            <v>206.7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413</v>
          </cell>
          <cell r="B136" t="str">
            <v>Отходы резиноасбестовых изделий незагрязненные</v>
          </cell>
          <cell r="C136" t="str">
            <v>45570000714</v>
          </cell>
          <cell r="D136" t="str">
            <v>Энел Россия</v>
          </cell>
          <cell r="E136">
            <v>0</v>
          </cell>
          <cell r="F136">
            <v>0</v>
          </cell>
          <cell r="G136">
            <v>0.8819999999999999</v>
          </cell>
          <cell r="H136">
            <v>0</v>
          </cell>
          <cell r="I136">
            <v>0</v>
          </cell>
          <cell r="J136">
            <v>0</v>
          </cell>
          <cell r="K136">
            <v>0.8819999999999999</v>
          </cell>
          <cell r="L136">
            <v>0</v>
          </cell>
          <cell r="M136">
            <v>0</v>
          </cell>
          <cell r="N136">
            <v>0</v>
          </cell>
          <cell r="O136">
            <v>0.8819999999999999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D137" t="str">
            <v>КГРЭС</v>
          </cell>
          <cell r="E137">
            <v>0</v>
          </cell>
          <cell r="F137">
            <v>0</v>
          </cell>
          <cell r="G137">
            <v>0.88200000000000001</v>
          </cell>
          <cell r="H137">
            <v>0</v>
          </cell>
          <cell r="I137">
            <v>0</v>
          </cell>
          <cell r="J137">
            <v>0</v>
          </cell>
          <cell r="K137">
            <v>0.8819999999999999</v>
          </cell>
          <cell r="L137">
            <v>0</v>
          </cell>
          <cell r="M137">
            <v>0</v>
          </cell>
          <cell r="N137">
            <v>0</v>
          </cell>
          <cell r="O137">
            <v>0.88200000000000001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D138" t="str">
            <v>СуГРЭС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 t="str">
            <v>.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414</v>
          </cell>
          <cell r="B139" t="str">
            <v>Отходы абразивных материалов в виде порошка</v>
          </cell>
          <cell r="C139" t="str">
            <v>45620052414</v>
          </cell>
          <cell r="D139" t="str">
            <v>Энел Россия</v>
          </cell>
          <cell r="E139">
            <v>0</v>
          </cell>
          <cell r="F139">
            <v>0</v>
          </cell>
          <cell r="G139">
            <v>5.8999999999999997E-2</v>
          </cell>
          <cell r="H139">
            <v>0</v>
          </cell>
          <cell r="I139">
            <v>0</v>
          </cell>
          <cell r="J139">
            <v>0</v>
          </cell>
          <cell r="K139">
            <v>5.8999999999999997E-2</v>
          </cell>
          <cell r="L139">
            <v>0</v>
          </cell>
          <cell r="M139">
            <v>0</v>
          </cell>
          <cell r="N139">
            <v>0</v>
          </cell>
          <cell r="O139">
            <v>5.8999999999999997E-2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D140" t="str">
            <v>КГРЭС</v>
          </cell>
          <cell r="E140">
            <v>0</v>
          </cell>
          <cell r="F140">
            <v>0</v>
          </cell>
          <cell r="G140">
            <v>5.8999999999999997E-2</v>
          </cell>
          <cell r="H140">
            <v>0</v>
          </cell>
          <cell r="I140">
            <v>0</v>
          </cell>
          <cell r="J140">
            <v>0</v>
          </cell>
          <cell r="K140">
            <v>5.8999999999999997E-2</v>
          </cell>
          <cell r="L140">
            <v>0</v>
          </cell>
          <cell r="M140">
            <v>0</v>
          </cell>
          <cell r="N140">
            <v>0</v>
          </cell>
          <cell r="O140">
            <v>5.8999999999999997E-2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D141" t="str">
            <v>НГРЭС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415</v>
          </cell>
          <cell r="B142" t="str">
            <v>Отходы шлаковаты незагрязненные</v>
          </cell>
          <cell r="C142" t="str">
            <v>45711101204</v>
          </cell>
          <cell r="D142" t="str">
            <v>Энел Россия</v>
          </cell>
          <cell r="E142">
            <v>0</v>
          </cell>
          <cell r="F142">
            <v>0</v>
          </cell>
          <cell r="G142">
            <v>544.14799999999991</v>
          </cell>
          <cell r="H142">
            <v>0</v>
          </cell>
          <cell r="I142">
            <v>0</v>
          </cell>
          <cell r="J142">
            <v>0</v>
          </cell>
          <cell r="K142">
            <v>544.14799999999991</v>
          </cell>
          <cell r="L142">
            <v>0</v>
          </cell>
          <cell r="M142">
            <v>0</v>
          </cell>
          <cell r="N142">
            <v>0</v>
          </cell>
          <cell r="O142">
            <v>544.14799999999991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D143" t="str">
            <v>КГРЭС</v>
          </cell>
          <cell r="E143">
            <v>0</v>
          </cell>
          <cell r="F143">
            <v>0</v>
          </cell>
          <cell r="G143">
            <v>479.59100000000001</v>
          </cell>
          <cell r="H143">
            <v>0</v>
          </cell>
          <cell r="I143">
            <v>0</v>
          </cell>
          <cell r="J143">
            <v>0</v>
          </cell>
          <cell r="K143">
            <v>479.59100000000001</v>
          </cell>
          <cell r="L143">
            <v>0</v>
          </cell>
          <cell r="M143">
            <v>0</v>
          </cell>
          <cell r="N143">
            <v>0</v>
          </cell>
          <cell r="O143">
            <v>479.59100000000001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D144" t="str">
            <v>НГРЭС</v>
          </cell>
          <cell r="E144">
            <v>0</v>
          </cell>
          <cell r="F144">
            <v>0</v>
          </cell>
          <cell r="G144">
            <v>51.339999999999996</v>
          </cell>
          <cell r="H144">
            <v>0</v>
          </cell>
          <cell r="I144">
            <v>0</v>
          </cell>
          <cell r="J144">
            <v>0</v>
          </cell>
          <cell r="K144">
            <v>51.339999999999996</v>
          </cell>
          <cell r="L144">
            <v>0</v>
          </cell>
          <cell r="M144">
            <v>0</v>
          </cell>
          <cell r="N144">
            <v>0</v>
          </cell>
          <cell r="O144">
            <v>51.339999999999996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D145" t="str">
            <v>СуГРЭС</v>
          </cell>
          <cell r="E145">
            <v>0</v>
          </cell>
          <cell r="F145">
            <v>0</v>
          </cell>
          <cell r="G145">
            <v>13.217000000000001</v>
          </cell>
          <cell r="H145">
            <v>0</v>
          </cell>
          <cell r="I145">
            <v>0</v>
          </cell>
          <cell r="J145" t="str">
            <v>.</v>
          </cell>
          <cell r="K145">
            <v>13.217000000000001</v>
          </cell>
          <cell r="L145">
            <v>0</v>
          </cell>
          <cell r="M145">
            <v>0</v>
          </cell>
          <cell r="N145">
            <v>0</v>
          </cell>
          <cell r="O145">
            <v>13.217000000000001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416</v>
          </cell>
          <cell r="B146" t="str">
            <v>Отходы базальтового волокна и материалов на его основе</v>
          </cell>
          <cell r="C146" t="str">
            <v>45711201204</v>
          </cell>
          <cell r="D146" t="str">
            <v>Энел Россия</v>
          </cell>
          <cell r="E146">
            <v>0</v>
          </cell>
          <cell r="F146">
            <v>0</v>
          </cell>
          <cell r="G146">
            <v>66.16</v>
          </cell>
          <cell r="H146">
            <v>0</v>
          </cell>
          <cell r="I146">
            <v>0</v>
          </cell>
          <cell r="J146">
            <v>0</v>
          </cell>
          <cell r="K146">
            <v>66.16</v>
          </cell>
          <cell r="L146">
            <v>0</v>
          </cell>
          <cell r="M146">
            <v>0</v>
          </cell>
          <cell r="N146">
            <v>0</v>
          </cell>
          <cell r="O146">
            <v>66.16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D147" t="str">
            <v>НГРЭС</v>
          </cell>
          <cell r="E147">
            <v>0</v>
          </cell>
          <cell r="F147">
            <v>0</v>
          </cell>
          <cell r="G147">
            <v>66.16</v>
          </cell>
          <cell r="H147">
            <v>0</v>
          </cell>
          <cell r="I147">
            <v>0</v>
          </cell>
          <cell r="J147">
            <v>0</v>
          </cell>
          <cell r="K147">
            <v>66.16</v>
          </cell>
          <cell r="L147">
            <v>0</v>
          </cell>
          <cell r="M147">
            <v>0</v>
          </cell>
          <cell r="N147">
            <v>0</v>
          </cell>
          <cell r="O147">
            <v>66.16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417</v>
          </cell>
          <cell r="B148" t="str">
            <v>Отходы прочих теплоизоляционных материалов на основе минерального волокна незагрязненные</v>
          </cell>
          <cell r="C148" t="str">
            <v>45711901204</v>
          </cell>
          <cell r="D148" t="str">
            <v>Энел Россия</v>
          </cell>
          <cell r="E148">
            <v>0</v>
          </cell>
          <cell r="F148">
            <v>0</v>
          </cell>
          <cell r="G148">
            <v>5.97</v>
          </cell>
          <cell r="H148">
            <v>0</v>
          </cell>
          <cell r="I148">
            <v>0</v>
          </cell>
          <cell r="J148">
            <v>0</v>
          </cell>
          <cell r="K148">
            <v>5.97</v>
          </cell>
          <cell r="L148">
            <v>0</v>
          </cell>
          <cell r="M148">
            <v>0</v>
          </cell>
          <cell r="N148">
            <v>0</v>
          </cell>
          <cell r="O148">
            <v>5.97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D149" t="str">
            <v>КГРЭС</v>
          </cell>
          <cell r="E149">
            <v>0</v>
          </cell>
          <cell r="F149">
            <v>0</v>
          </cell>
          <cell r="G149">
            <v>5.97</v>
          </cell>
          <cell r="H149">
            <v>0</v>
          </cell>
          <cell r="I149">
            <v>0</v>
          </cell>
          <cell r="J149">
            <v>0</v>
          </cell>
          <cell r="K149">
            <v>5.97</v>
          </cell>
          <cell r="L149">
            <v>0</v>
          </cell>
          <cell r="M149">
            <v>0</v>
          </cell>
          <cell r="N149">
            <v>0</v>
          </cell>
          <cell r="O149">
            <v>5.97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418</v>
          </cell>
          <cell r="B150" t="str">
            <v>Тара из черных металлов, загрязненная лакокрасочными материалами (содержание менее 5 %)</v>
          </cell>
          <cell r="C150" t="str">
            <v>46811202514</v>
          </cell>
          <cell r="D150" t="str">
            <v>Энел Россия</v>
          </cell>
          <cell r="E150">
            <v>0</v>
          </cell>
          <cell r="F150">
            <v>0</v>
          </cell>
          <cell r="G150">
            <v>1.8000000000000002E-2</v>
          </cell>
          <cell r="H150">
            <v>0</v>
          </cell>
          <cell r="I150">
            <v>0</v>
          </cell>
          <cell r="J150">
            <v>0</v>
          </cell>
          <cell r="K150">
            <v>1.8000000000000002E-2</v>
          </cell>
          <cell r="L150">
            <v>0</v>
          </cell>
          <cell r="M150">
            <v>0</v>
          </cell>
          <cell r="N150">
            <v>0</v>
          </cell>
          <cell r="O150">
            <v>1.8000000000000002E-2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D151" t="str">
            <v>НГРЭС</v>
          </cell>
          <cell r="E151">
            <v>0</v>
          </cell>
          <cell r="F151">
            <v>0</v>
          </cell>
          <cell r="G151">
            <v>1.8000000000000002E-2</v>
          </cell>
          <cell r="H151">
            <v>0</v>
          </cell>
          <cell r="I151">
            <v>0</v>
          </cell>
          <cell r="J151">
            <v>0</v>
          </cell>
          <cell r="K151">
            <v>1.8000000000000002E-2</v>
          </cell>
          <cell r="L151">
            <v>0</v>
          </cell>
          <cell r="M151">
            <v>0</v>
          </cell>
          <cell r="N151">
            <v>0</v>
          </cell>
          <cell r="O151">
            <v>1.8000000000000002E-2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419</v>
          </cell>
          <cell r="B152" t="str">
            <v>Системный блок компьютера, утративший потребительские свойства</v>
          </cell>
          <cell r="C152" t="str">
            <v>48120101524</v>
          </cell>
          <cell r="D152" t="str">
            <v>Энел Россия</v>
          </cell>
          <cell r="E152">
            <v>0</v>
          </cell>
          <cell r="F152">
            <v>0</v>
          </cell>
          <cell r="G152">
            <v>0.06</v>
          </cell>
          <cell r="H152">
            <v>0</v>
          </cell>
          <cell r="I152">
            <v>0</v>
          </cell>
          <cell r="J152">
            <v>0</v>
          </cell>
          <cell r="K152">
            <v>0.06</v>
          </cell>
          <cell r="L152">
            <v>0.06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D153" t="str">
            <v>КГРЭС</v>
          </cell>
          <cell r="E153">
            <v>0</v>
          </cell>
          <cell r="F153">
            <v>0</v>
          </cell>
          <cell r="G153">
            <v>0.06</v>
          </cell>
          <cell r="H153">
            <v>0</v>
          </cell>
          <cell r="I153">
            <v>0</v>
          </cell>
          <cell r="J153">
            <v>0</v>
          </cell>
          <cell r="K153">
            <v>0.06</v>
          </cell>
          <cell r="L153">
            <v>0.06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D154" t="str">
            <v>НГРЭС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D155" t="str">
            <v>СуГРЭС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 t="str">
            <v>.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420</v>
          </cell>
          <cell r="B156" t="str">
            <v>Принтеры, сканеры, многофункциональные устройства (МФУ), утратившие потребительские свойства</v>
          </cell>
          <cell r="C156" t="str">
            <v>48120201524</v>
          </cell>
          <cell r="D156" t="str">
            <v>Энел Россия</v>
          </cell>
          <cell r="E156">
            <v>0</v>
          </cell>
          <cell r="F156">
            <v>0</v>
          </cell>
          <cell r="G156">
            <v>0.73</v>
          </cell>
          <cell r="H156">
            <v>0</v>
          </cell>
          <cell r="I156">
            <v>0</v>
          </cell>
          <cell r="J156">
            <v>0</v>
          </cell>
          <cell r="K156">
            <v>0.73</v>
          </cell>
          <cell r="L156">
            <v>0.7</v>
          </cell>
          <cell r="M156">
            <v>0.03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D157" t="str">
            <v>КГРЭС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D158" t="str">
            <v>НГРЭС</v>
          </cell>
          <cell r="E158">
            <v>0</v>
          </cell>
          <cell r="F158">
            <v>0</v>
          </cell>
          <cell r="G158">
            <v>0.03</v>
          </cell>
          <cell r="H158">
            <v>0</v>
          </cell>
          <cell r="I158">
            <v>0</v>
          </cell>
          <cell r="J158">
            <v>0</v>
          </cell>
          <cell r="K158">
            <v>0.03</v>
          </cell>
          <cell r="L158">
            <v>0</v>
          </cell>
          <cell r="M158">
            <v>0.03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D159" t="str">
            <v>СуГРЭС</v>
          </cell>
          <cell r="E159">
            <v>0</v>
          </cell>
          <cell r="F159">
            <v>0</v>
          </cell>
          <cell r="G159">
            <v>0.7</v>
          </cell>
          <cell r="H159">
            <v>0</v>
          </cell>
          <cell r="I159">
            <v>0</v>
          </cell>
          <cell r="J159" t="str">
            <v>.</v>
          </cell>
          <cell r="K159">
            <v>0.7</v>
          </cell>
          <cell r="L159">
            <v>0.7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421</v>
          </cell>
          <cell r="B160" t="str">
            <v>Картриджи печатающих устройств с содержанием тонера менее 7 % отработанные</v>
          </cell>
          <cell r="C160" t="str">
            <v>48120302524</v>
          </cell>
          <cell r="D160" t="str">
            <v>Энел Россия</v>
          </cell>
          <cell r="E160">
            <v>0</v>
          </cell>
          <cell r="F160">
            <v>0</v>
          </cell>
          <cell r="G160">
            <v>0.2</v>
          </cell>
          <cell r="H160">
            <v>0</v>
          </cell>
          <cell r="I160">
            <v>0</v>
          </cell>
          <cell r="J160">
            <v>0</v>
          </cell>
          <cell r="K160">
            <v>0.2</v>
          </cell>
          <cell r="L160">
            <v>0.2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D161" t="str">
            <v>КГРЭС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D162" t="str">
            <v>НГРЭС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D163" t="str">
            <v>СуГРЭС</v>
          </cell>
          <cell r="E163">
            <v>0</v>
          </cell>
          <cell r="F163">
            <v>0</v>
          </cell>
          <cell r="G163">
            <v>0.2</v>
          </cell>
          <cell r="H163">
            <v>0</v>
          </cell>
          <cell r="I163">
            <v>0</v>
          </cell>
          <cell r="J163" t="str">
            <v>.</v>
          </cell>
          <cell r="K163">
            <v>0.2</v>
          </cell>
          <cell r="L163">
            <v>0.2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422</v>
          </cell>
          <cell r="B164" t="str">
            <v>Клавиатура, манипулятор «мышь» с соединительными проводами, утратившие потребительские свойства</v>
          </cell>
          <cell r="C164" t="str">
            <v>48120401524</v>
          </cell>
          <cell r="D164" t="str">
            <v>Энел Россия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D165" t="str">
            <v>КГРЭС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D166" t="str">
            <v>СуГРЭС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 t="str">
            <v>.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423</v>
          </cell>
          <cell r="B167" t="str">
            <v>Мониторы компьютерные жидкокристаллические, утратившие потребительские свойства</v>
          </cell>
          <cell r="C167" t="str">
            <v>48120502524</v>
          </cell>
          <cell r="D167" t="str">
            <v>Энел Россия</v>
          </cell>
          <cell r="E167">
            <v>0</v>
          </cell>
          <cell r="F167">
            <v>0</v>
          </cell>
          <cell r="G167">
            <v>0.02</v>
          </cell>
          <cell r="H167">
            <v>0</v>
          </cell>
          <cell r="I167">
            <v>0</v>
          </cell>
          <cell r="J167">
            <v>0</v>
          </cell>
          <cell r="K167">
            <v>0.02</v>
          </cell>
          <cell r="L167">
            <v>0.02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D168" t="str">
            <v>КГРЭС</v>
          </cell>
          <cell r="E168">
            <v>0</v>
          </cell>
          <cell r="F168">
            <v>0</v>
          </cell>
          <cell r="G168">
            <v>0.02</v>
          </cell>
          <cell r="H168">
            <v>0</v>
          </cell>
          <cell r="I168">
            <v>0</v>
          </cell>
          <cell r="J168">
            <v>0</v>
          </cell>
          <cell r="K168">
            <v>0.02</v>
          </cell>
          <cell r="L168">
            <v>0.02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D169" t="str">
            <v>НГРЭС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D170" t="str">
            <v>СуГРЭС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 t="str">
            <v>.</v>
          </cell>
          <cell r="K170">
            <v>0</v>
          </cell>
          <cell r="L170">
            <v>0</v>
          </cell>
          <cell r="M170">
            <v>0</v>
          </cell>
          <cell r="N170" t="str">
            <v>.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424</v>
          </cell>
          <cell r="B171" t="str">
            <v>Компьютеры. портативные ноутбуки, утратившие свои потребительские свойства</v>
          </cell>
          <cell r="C171" t="str">
            <v>48120611524</v>
          </cell>
          <cell r="D171" t="str">
            <v>Энел Россия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D172" t="str">
            <v>КГРЭС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D173" t="str">
            <v>НГРЭС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425</v>
          </cell>
          <cell r="B174" t="str">
            <v>Телефонные и факсимильные аппараты, утратившие потребительские свойства</v>
          </cell>
          <cell r="C174" t="str">
            <v>48132101524</v>
          </cell>
          <cell r="D174" t="str">
            <v>Энел Россия</v>
          </cell>
          <cell r="E174">
            <v>0</v>
          </cell>
          <cell r="F174">
            <v>0</v>
          </cell>
          <cell r="G174">
            <v>5.0000000000000001E-3</v>
          </cell>
          <cell r="H174">
            <v>0</v>
          </cell>
          <cell r="I174">
            <v>0</v>
          </cell>
          <cell r="J174">
            <v>0</v>
          </cell>
          <cell r="K174">
            <v>5.0000000000000001E-3</v>
          </cell>
          <cell r="L174">
            <v>0</v>
          </cell>
          <cell r="M174">
            <v>5.0000000000000001E-3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D175" t="str">
            <v>НГРЭС</v>
          </cell>
          <cell r="E175">
            <v>0</v>
          </cell>
          <cell r="F175">
            <v>0</v>
          </cell>
          <cell r="G175">
            <v>5.0000000000000001E-3</v>
          </cell>
          <cell r="H175">
            <v>0</v>
          </cell>
          <cell r="I175">
            <v>0</v>
          </cell>
          <cell r="J175">
            <v>0</v>
          </cell>
          <cell r="K175">
            <v>5.0000000000000001E-3</v>
          </cell>
          <cell r="L175">
            <v>0</v>
          </cell>
          <cell r="M175">
            <v>5.0000000000000001E-3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426</v>
          </cell>
          <cell r="B176" t="str">
            <v>Светодиодные лампы, утратившие потребительские свойства</v>
          </cell>
          <cell r="C176" t="str">
            <v>48241501524</v>
          </cell>
          <cell r="D176" t="str">
            <v>Энел Россия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D177" t="str">
            <v>НГРЭС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427</v>
          </cell>
          <cell r="B178" t="str">
            <v>Светильники со светодиодными элементами в сборе, утратившие потребительские свойства</v>
          </cell>
          <cell r="C178" t="str">
            <v>48242711524</v>
          </cell>
          <cell r="D178" t="str">
            <v>Энел Россия</v>
          </cell>
          <cell r="E178">
            <v>0</v>
          </cell>
          <cell r="F178">
            <v>0</v>
          </cell>
          <cell r="G178">
            <v>0.04</v>
          </cell>
          <cell r="H178">
            <v>0</v>
          </cell>
          <cell r="I178">
            <v>0</v>
          </cell>
          <cell r="J178">
            <v>0</v>
          </cell>
          <cell r="K178">
            <v>0.04</v>
          </cell>
          <cell r="L178">
            <v>0</v>
          </cell>
          <cell r="M178">
            <v>0.04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D179" t="str">
            <v>НГРЭС</v>
          </cell>
          <cell r="E179">
            <v>0</v>
          </cell>
          <cell r="F179">
            <v>0</v>
          </cell>
          <cell r="G179">
            <v>0.04</v>
          </cell>
          <cell r="H179">
            <v>0</v>
          </cell>
          <cell r="I179">
            <v>0</v>
          </cell>
          <cell r="J179">
            <v>0</v>
          </cell>
          <cell r="K179">
            <v>0.04</v>
          </cell>
          <cell r="L179">
            <v>0</v>
          </cell>
          <cell r="M179">
            <v>0.04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428</v>
          </cell>
          <cell r="B180" t="str">
            <v>Манометры, утратившие потребительские свойства</v>
          </cell>
          <cell r="C180" t="str">
            <v>48265211524</v>
          </cell>
          <cell r="D180" t="str">
            <v>Энел Россия</v>
          </cell>
          <cell r="E180">
            <v>0</v>
          </cell>
          <cell r="F180">
            <v>0</v>
          </cell>
          <cell r="G180">
            <v>1.4999999999999999E-2</v>
          </cell>
          <cell r="H180">
            <v>0</v>
          </cell>
          <cell r="I180">
            <v>0</v>
          </cell>
          <cell r="J180">
            <v>0</v>
          </cell>
          <cell r="K180">
            <v>1.4999999999999999E-2</v>
          </cell>
          <cell r="L180">
            <v>1.4999999999999999E-2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D181" t="str">
            <v>КГРЭС</v>
          </cell>
          <cell r="E181">
            <v>0</v>
          </cell>
          <cell r="F181">
            <v>0</v>
          </cell>
          <cell r="G181">
            <v>1.4999999999999999E-2</v>
          </cell>
          <cell r="H181">
            <v>0</v>
          </cell>
          <cell r="I181">
            <v>0</v>
          </cell>
          <cell r="J181">
            <v>0</v>
          </cell>
          <cell r="K181">
            <v>1.4999999999999999E-2</v>
          </cell>
          <cell r="L181">
            <v>1.4999999999999999E-2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429</v>
          </cell>
          <cell r="B182" t="str">
            <v>Приборы КИП и А и их части, утратившие потребительские свойства</v>
          </cell>
          <cell r="C182" t="str">
            <v>48269111524</v>
          </cell>
          <cell r="D182" t="str">
            <v>Энел Россия</v>
          </cell>
          <cell r="E182">
            <v>0</v>
          </cell>
          <cell r="F182">
            <v>0.11</v>
          </cell>
          <cell r="G182">
            <v>0.28999999999999998</v>
          </cell>
          <cell r="H182">
            <v>0</v>
          </cell>
          <cell r="I182">
            <v>0</v>
          </cell>
          <cell r="J182">
            <v>0</v>
          </cell>
          <cell r="K182">
            <v>0.4</v>
          </cell>
          <cell r="L182">
            <v>0.2</v>
          </cell>
          <cell r="M182">
            <v>0.2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D183" t="str">
            <v>КГРЭС</v>
          </cell>
          <cell r="E183">
            <v>0</v>
          </cell>
          <cell r="F183">
            <v>0</v>
          </cell>
          <cell r="G183">
            <v>0.2</v>
          </cell>
          <cell r="H183">
            <v>0</v>
          </cell>
          <cell r="I183">
            <v>0</v>
          </cell>
          <cell r="J183">
            <v>0</v>
          </cell>
          <cell r="K183">
            <v>0.2</v>
          </cell>
          <cell r="L183">
            <v>0.2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D184" t="str">
            <v>НГРЭС</v>
          </cell>
          <cell r="E184">
            <v>0</v>
          </cell>
          <cell r="F184">
            <v>0.11</v>
          </cell>
          <cell r="G184">
            <v>0.09</v>
          </cell>
          <cell r="H184">
            <v>0</v>
          </cell>
          <cell r="I184">
            <v>0</v>
          </cell>
          <cell r="J184">
            <v>0</v>
          </cell>
          <cell r="K184">
            <v>0.2</v>
          </cell>
          <cell r="L184">
            <v>0</v>
          </cell>
          <cell r="M184">
            <v>0.2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D185" t="str">
            <v>СуГРЭС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 t="str">
            <v>.</v>
          </cell>
          <cell r="K185">
            <v>0</v>
          </cell>
          <cell r="L185">
            <v>0</v>
          </cell>
          <cell r="M185">
            <v>0</v>
          </cell>
          <cell r="N185" t="str">
            <v>.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430</v>
          </cell>
          <cell r="B186" t="str">
            <v>Кондиционеры бытовые, не содержащие озоноразрушающих веществ, утратившие потребительские свойства</v>
          </cell>
          <cell r="C186" t="str">
            <v>48271311524</v>
          </cell>
          <cell r="D186" t="str">
            <v>Энел Россия</v>
          </cell>
          <cell r="E186">
            <v>0</v>
          </cell>
          <cell r="F186">
            <v>0.22</v>
          </cell>
          <cell r="G186">
            <v>4.2000000000000003E-2</v>
          </cell>
          <cell r="H186">
            <v>0</v>
          </cell>
          <cell r="I186">
            <v>0</v>
          </cell>
          <cell r="J186">
            <v>0</v>
          </cell>
          <cell r="K186">
            <v>0.26200000000000001</v>
          </cell>
          <cell r="L186">
            <v>0</v>
          </cell>
          <cell r="M186">
            <v>0.26200000000000001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D187" t="str">
            <v>НГРЭС</v>
          </cell>
          <cell r="E187">
            <v>0</v>
          </cell>
          <cell r="F187">
            <v>0.22</v>
          </cell>
          <cell r="G187">
            <v>4.2000000000000003E-2</v>
          </cell>
          <cell r="H187">
            <v>0</v>
          </cell>
          <cell r="I187">
            <v>0</v>
          </cell>
          <cell r="J187">
            <v>0</v>
          </cell>
          <cell r="K187">
            <v>0.26200000000000001</v>
          </cell>
          <cell r="L187">
            <v>0</v>
          </cell>
          <cell r="M187">
            <v>0.26200000000000001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431</v>
          </cell>
          <cell r="B188" t="str">
            <v>Коробки фильтрующе-поглощающие противогазов, утратившие потребительские свойства</v>
          </cell>
          <cell r="C188" t="str">
            <v>49110201524</v>
          </cell>
          <cell r="D188" t="str">
            <v>Энел Россия</v>
          </cell>
          <cell r="E188">
            <v>0</v>
          </cell>
          <cell r="F188">
            <v>0.34770000000000001</v>
          </cell>
          <cell r="G188">
            <v>5.2499999999999998E-2</v>
          </cell>
          <cell r="H188">
            <v>0</v>
          </cell>
          <cell r="I188">
            <v>0</v>
          </cell>
          <cell r="J188">
            <v>0</v>
          </cell>
          <cell r="K188">
            <v>0.38900000000000001</v>
          </cell>
          <cell r="L188">
            <v>0</v>
          </cell>
          <cell r="M188">
            <v>0.38900000000000001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1.0999999999999999E-2</v>
          </cell>
        </row>
        <row r="189">
          <cell r="D189" t="str">
            <v>НГРЭС</v>
          </cell>
          <cell r="E189">
            <v>0</v>
          </cell>
          <cell r="F189">
            <v>0.34770000000000001</v>
          </cell>
          <cell r="G189">
            <v>5.2499999999999998E-2</v>
          </cell>
          <cell r="H189">
            <v>0</v>
          </cell>
          <cell r="I189">
            <v>0</v>
          </cell>
          <cell r="J189">
            <v>0</v>
          </cell>
          <cell r="K189">
            <v>0.38900000000000001</v>
          </cell>
          <cell r="L189">
            <v>0</v>
          </cell>
          <cell r="M189">
            <v>0.38900000000000001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1.0999999999999999E-2</v>
          </cell>
        </row>
        <row r="190">
          <cell r="A190" t="str">
            <v>432</v>
          </cell>
          <cell r="B190" t="str">
            <v>Отходы химической очистки котельно-теплового оборудования раствором соляной кислоты</v>
          </cell>
          <cell r="C190" t="str">
            <v>61831111104</v>
          </cell>
          <cell r="D190" t="str">
            <v>Энел Россия</v>
          </cell>
          <cell r="E190">
            <v>0</v>
          </cell>
          <cell r="F190">
            <v>0</v>
          </cell>
          <cell r="G190">
            <v>2.1110000000000002</v>
          </cell>
          <cell r="H190">
            <v>0</v>
          </cell>
          <cell r="I190">
            <v>0</v>
          </cell>
          <cell r="J190" t="str">
            <v>.</v>
          </cell>
          <cell r="K190">
            <v>2.1110000000000002</v>
          </cell>
          <cell r="L190">
            <v>0</v>
          </cell>
          <cell r="M190">
            <v>0</v>
          </cell>
          <cell r="N190" t="str">
            <v>.</v>
          </cell>
          <cell r="O190">
            <v>2.1110000000000002</v>
          </cell>
          <cell r="P190">
            <v>2.1110000000000002</v>
          </cell>
          <cell r="Q190">
            <v>2.1110000000000002</v>
          </cell>
          <cell r="R190">
            <v>0</v>
          </cell>
          <cell r="S190">
            <v>0</v>
          </cell>
          <cell r="T190">
            <v>0</v>
          </cell>
        </row>
        <row r="191">
          <cell r="D191" t="str">
            <v>СуГРЭС</v>
          </cell>
          <cell r="E191">
            <v>0</v>
          </cell>
          <cell r="F191">
            <v>0</v>
          </cell>
          <cell r="G191">
            <v>2.1110000000000002</v>
          </cell>
          <cell r="H191">
            <v>0</v>
          </cell>
          <cell r="I191">
            <v>0</v>
          </cell>
          <cell r="J191" t="str">
            <v>.</v>
          </cell>
          <cell r="K191">
            <v>2.1110000000000002</v>
          </cell>
          <cell r="L191">
            <v>0</v>
          </cell>
          <cell r="M191">
            <v>0</v>
          </cell>
          <cell r="N191" t="str">
            <v>.</v>
          </cell>
          <cell r="O191">
            <v>2.1110000000000002</v>
          </cell>
          <cell r="P191">
            <v>2.1110000000000002</v>
          </cell>
          <cell r="Q191">
            <v>2.1110000000000002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433</v>
          </cell>
          <cell r="B192" t="str">
            <v>Золосажевые отложения при очистке оборудования ТЭС, ТЭЦ, котельных малоопасные</v>
          </cell>
          <cell r="C192" t="str">
            <v>61890202204</v>
          </cell>
          <cell r="D192" t="str">
            <v>Энел Россия</v>
          </cell>
          <cell r="E192">
            <v>1173.2280800000001</v>
          </cell>
          <cell r="F192">
            <v>0</v>
          </cell>
          <cell r="G192">
            <v>0.22508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0.22508</v>
          </cell>
          <cell r="Q192">
            <v>0.22508</v>
          </cell>
          <cell r="R192">
            <v>0</v>
          </cell>
          <cell r="S192">
            <v>1173.45316</v>
          </cell>
          <cell r="T192">
            <v>0</v>
          </cell>
        </row>
        <row r="193">
          <cell r="D193" t="str">
            <v>КГРЭС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D194" t="str">
            <v>НГРЭС</v>
          </cell>
          <cell r="E194">
            <v>1173.2280800000001</v>
          </cell>
          <cell r="F194">
            <v>0</v>
          </cell>
          <cell r="G194">
            <v>0.22508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0.22508</v>
          </cell>
          <cell r="Q194">
            <v>0.22508</v>
          </cell>
          <cell r="R194">
            <v>0</v>
          </cell>
          <cell r="S194">
            <v>1173.45316</v>
          </cell>
          <cell r="T194">
            <v>0</v>
          </cell>
        </row>
        <row r="195">
          <cell r="A195" t="str">
            <v>434</v>
          </cell>
          <cell r="B195" t="str">
            <v>Осадок механической очистки нефтесодержащих сточных вод, содержащий нефтепродукты в количестве менее 15 %</v>
          </cell>
          <cell r="C195" t="str">
            <v>72310202394</v>
          </cell>
          <cell r="D195" t="str">
            <v>Энел Россия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D196" t="str">
            <v>КГРЭС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435</v>
          </cell>
          <cell r="B197" t="str">
            <v>Жидкие отходы очистки накопительных баков мобильных туалетных кабин</v>
          </cell>
          <cell r="C197" t="str">
            <v>73222101304</v>
          </cell>
          <cell r="D197" t="str">
            <v>Энел Россия</v>
          </cell>
          <cell r="E197">
            <v>0</v>
          </cell>
          <cell r="F197">
            <v>0</v>
          </cell>
          <cell r="G197">
            <v>0.02</v>
          </cell>
          <cell r="H197">
            <v>0</v>
          </cell>
          <cell r="I197">
            <v>0</v>
          </cell>
          <cell r="J197">
            <v>0</v>
          </cell>
          <cell r="K197">
            <v>0.02</v>
          </cell>
          <cell r="L197">
            <v>0</v>
          </cell>
          <cell r="M197">
            <v>0</v>
          </cell>
          <cell r="N197">
            <v>0</v>
          </cell>
          <cell r="O197">
            <v>0.02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D198" t="str">
            <v>КГРЭС</v>
          </cell>
          <cell r="E198">
            <v>0</v>
          </cell>
          <cell r="F198">
            <v>0</v>
          </cell>
          <cell r="G198">
            <v>0.02</v>
          </cell>
          <cell r="H198">
            <v>0</v>
          </cell>
          <cell r="I198">
            <v>0</v>
          </cell>
          <cell r="J198">
            <v>0</v>
          </cell>
          <cell r="K198">
            <v>0.02</v>
          </cell>
          <cell r="L198">
            <v>0</v>
          </cell>
          <cell r="M198">
            <v>0</v>
          </cell>
          <cell r="N198">
            <v>0</v>
          </cell>
          <cell r="O198">
            <v>0.02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436</v>
          </cell>
          <cell r="B199" t="str">
            <v>Мусор от офисных и бытовых помещений организаций несортированный (исключая крупногабаритный)</v>
          </cell>
          <cell r="C199" t="str">
            <v>73310001724</v>
          </cell>
          <cell r="D199" t="str">
            <v>Энел Россия</v>
          </cell>
          <cell r="E199">
            <v>0</v>
          </cell>
          <cell r="F199">
            <v>0</v>
          </cell>
          <cell r="G199">
            <v>138.822</v>
          </cell>
          <cell r="H199">
            <v>0</v>
          </cell>
          <cell r="I199">
            <v>0</v>
          </cell>
          <cell r="J199">
            <v>0</v>
          </cell>
          <cell r="K199">
            <v>138.822</v>
          </cell>
          <cell r="L199">
            <v>0</v>
          </cell>
          <cell r="M199">
            <v>0</v>
          </cell>
          <cell r="N199">
            <v>0</v>
          </cell>
          <cell r="O199">
            <v>138.822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D200" t="str">
            <v>КГРЭС</v>
          </cell>
          <cell r="E200">
            <v>0</v>
          </cell>
          <cell r="F200">
            <v>0</v>
          </cell>
          <cell r="G200">
            <v>28.97</v>
          </cell>
          <cell r="H200">
            <v>0</v>
          </cell>
          <cell r="I200">
            <v>0</v>
          </cell>
          <cell r="J200">
            <v>0</v>
          </cell>
          <cell r="K200">
            <v>28.97</v>
          </cell>
          <cell r="L200">
            <v>0</v>
          </cell>
          <cell r="M200">
            <v>0</v>
          </cell>
          <cell r="N200">
            <v>0</v>
          </cell>
          <cell r="O200">
            <v>28.97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D201" t="str">
            <v>НГРЭС</v>
          </cell>
          <cell r="E201">
            <v>0</v>
          </cell>
          <cell r="F201">
            <v>0</v>
          </cell>
          <cell r="G201">
            <v>49.036000000000001</v>
          </cell>
          <cell r="H201">
            <v>0</v>
          </cell>
          <cell r="I201">
            <v>0</v>
          </cell>
          <cell r="J201">
            <v>0</v>
          </cell>
          <cell r="K201">
            <v>49.036000000000001</v>
          </cell>
          <cell r="L201">
            <v>0</v>
          </cell>
          <cell r="M201">
            <v>0</v>
          </cell>
          <cell r="N201">
            <v>0</v>
          </cell>
          <cell r="O201">
            <v>49.036000000000001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D202" t="str">
            <v>СуГРЭС</v>
          </cell>
          <cell r="E202">
            <v>0</v>
          </cell>
          <cell r="F202">
            <v>0</v>
          </cell>
          <cell r="G202">
            <v>60.816000000000003</v>
          </cell>
          <cell r="H202">
            <v>0</v>
          </cell>
          <cell r="I202">
            <v>0</v>
          </cell>
          <cell r="J202" t="str">
            <v>.</v>
          </cell>
          <cell r="K202">
            <v>60.816000000000003</v>
          </cell>
          <cell r="L202">
            <v>0</v>
          </cell>
          <cell r="M202">
            <v>0</v>
          </cell>
          <cell r="N202">
            <v>0</v>
          </cell>
          <cell r="O202">
            <v>60.816000000000003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437</v>
          </cell>
          <cell r="B203" t="str">
            <v>Мусор и смет производственных помещений малоопасный</v>
          </cell>
          <cell r="C203" t="str">
            <v>73321001724</v>
          </cell>
          <cell r="D203" t="str">
            <v>Энел Россия</v>
          </cell>
          <cell r="E203">
            <v>0</v>
          </cell>
          <cell r="F203">
            <v>0</v>
          </cell>
          <cell r="G203">
            <v>72.126999999999995</v>
          </cell>
          <cell r="H203">
            <v>0</v>
          </cell>
          <cell r="I203">
            <v>0</v>
          </cell>
          <cell r="J203" t="str">
            <v>.</v>
          </cell>
          <cell r="K203">
            <v>72.126999999999995</v>
          </cell>
          <cell r="L203">
            <v>0</v>
          </cell>
          <cell r="M203">
            <v>0</v>
          </cell>
          <cell r="N203">
            <v>0</v>
          </cell>
          <cell r="O203">
            <v>72.126999999999995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D204" t="str">
            <v>СуГРЭС</v>
          </cell>
          <cell r="E204">
            <v>0</v>
          </cell>
          <cell r="F204">
            <v>0</v>
          </cell>
          <cell r="G204">
            <v>72.126999999999995</v>
          </cell>
          <cell r="H204">
            <v>0</v>
          </cell>
          <cell r="I204">
            <v>0</v>
          </cell>
          <cell r="J204" t="str">
            <v>.</v>
          </cell>
          <cell r="K204">
            <v>72.126999999999995</v>
          </cell>
          <cell r="L204">
            <v>0</v>
          </cell>
          <cell r="M204">
            <v>0</v>
          </cell>
          <cell r="N204">
            <v>0</v>
          </cell>
          <cell r="O204">
            <v>72.126999999999995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438</v>
          </cell>
          <cell r="B205" t="str">
            <v>Смет с территории предприятия малоопасный</v>
          </cell>
          <cell r="C205" t="str">
            <v>73339001714</v>
          </cell>
          <cell r="D205" t="str">
            <v>Энел Россия</v>
          </cell>
          <cell r="E205">
            <v>0</v>
          </cell>
          <cell r="F205">
            <v>0</v>
          </cell>
          <cell r="G205">
            <v>107.408</v>
          </cell>
          <cell r="H205">
            <v>0</v>
          </cell>
          <cell r="I205">
            <v>0</v>
          </cell>
          <cell r="J205">
            <v>0</v>
          </cell>
          <cell r="K205">
            <v>107.40799999999999</v>
          </cell>
          <cell r="L205">
            <v>0</v>
          </cell>
          <cell r="M205">
            <v>0</v>
          </cell>
          <cell r="N205">
            <v>0</v>
          </cell>
          <cell r="O205">
            <v>107.40800000000002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D206" t="str">
            <v>КГРЭС</v>
          </cell>
          <cell r="E206">
            <v>0</v>
          </cell>
          <cell r="F206">
            <v>0</v>
          </cell>
          <cell r="G206">
            <v>40.799999999999997</v>
          </cell>
          <cell r="H206">
            <v>0</v>
          </cell>
          <cell r="I206">
            <v>0</v>
          </cell>
          <cell r="J206">
            <v>0</v>
          </cell>
          <cell r="K206">
            <v>40.799999999999997</v>
          </cell>
          <cell r="L206">
            <v>0</v>
          </cell>
          <cell r="M206">
            <v>0</v>
          </cell>
          <cell r="N206">
            <v>0</v>
          </cell>
          <cell r="O206">
            <v>40.799999999999997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D207" t="str">
            <v>НГРЭС</v>
          </cell>
          <cell r="E207">
            <v>0</v>
          </cell>
          <cell r="F207">
            <v>0</v>
          </cell>
          <cell r="G207">
            <v>21</v>
          </cell>
          <cell r="H207">
            <v>0</v>
          </cell>
          <cell r="I207">
            <v>0</v>
          </cell>
          <cell r="J207">
            <v>0</v>
          </cell>
          <cell r="K207">
            <v>21</v>
          </cell>
          <cell r="L207">
            <v>0</v>
          </cell>
          <cell r="M207">
            <v>0</v>
          </cell>
          <cell r="N207">
            <v>0</v>
          </cell>
          <cell r="O207">
            <v>21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D208" t="str">
            <v>СуГРЭС</v>
          </cell>
          <cell r="E208">
            <v>0</v>
          </cell>
          <cell r="F208">
            <v>0</v>
          </cell>
          <cell r="G208">
            <v>45.607999999999997</v>
          </cell>
          <cell r="H208">
            <v>0</v>
          </cell>
          <cell r="I208">
            <v>0</v>
          </cell>
          <cell r="J208" t="str">
            <v>.</v>
          </cell>
          <cell r="K208">
            <v>45.608000000000004</v>
          </cell>
          <cell r="L208">
            <v>0</v>
          </cell>
          <cell r="M208">
            <v>0</v>
          </cell>
          <cell r="N208" t="str">
            <v>.</v>
          </cell>
          <cell r="O208">
            <v>45.608000000000004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439</v>
          </cell>
          <cell r="B209" t="str">
            <v>Мусор от сноса и разборки зданий несортированный</v>
          </cell>
          <cell r="C209" t="str">
            <v>81290101724</v>
          </cell>
          <cell r="D209" t="str">
            <v>Энел Россия</v>
          </cell>
          <cell r="E209">
            <v>0</v>
          </cell>
          <cell r="F209">
            <v>0</v>
          </cell>
          <cell r="G209">
            <v>310.91300000000001</v>
          </cell>
          <cell r="H209">
            <v>0</v>
          </cell>
          <cell r="I209">
            <v>0</v>
          </cell>
          <cell r="J209">
            <v>0</v>
          </cell>
          <cell r="K209">
            <v>310.91300000000001</v>
          </cell>
          <cell r="L209">
            <v>0</v>
          </cell>
          <cell r="M209">
            <v>0</v>
          </cell>
          <cell r="N209">
            <v>0</v>
          </cell>
          <cell r="O209">
            <v>310.91300000000001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D210" t="str">
            <v>НГРЭС</v>
          </cell>
          <cell r="E210">
            <v>0</v>
          </cell>
          <cell r="F210">
            <v>0</v>
          </cell>
          <cell r="G210">
            <v>310.91300000000001</v>
          </cell>
          <cell r="H210">
            <v>0</v>
          </cell>
          <cell r="I210">
            <v>0</v>
          </cell>
          <cell r="J210">
            <v>0</v>
          </cell>
          <cell r="K210">
            <v>310.91300000000001</v>
          </cell>
          <cell r="L210">
            <v>0</v>
          </cell>
          <cell r="M210">
            <v>0</v>
          </cell>
          <cell r="N210">
            <v>0</v>
          </cell>
          <cell r="O210">
            <v>310.91300000000001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440</v>
          </cell>
          <cell r="B211" t="str">
            <v>Отходы железобетона, загрязненные нефтью или нефтепродуктами в количестве не более 15%</v>
          </cell>
          <cell r="C211" t="str">
            <v>82233111204</v>
          </cell>
          <cell r="D211" t="str">
            <v>Энел Россия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D212" t="str">
            <v>КГРЭС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D213" t="str">
            <v>НГРЭС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441</v>
          </cell>
          <cell r="B214" t="str">
            <v>Лом асфальтовых и асфальтобетонных покрытий</v>
          </cell>
          <cell r="C214" t="str">
            <v>83020001714</v>
          </cell>
          <cell r="D214" t="str">
            <v>Энел Россия</v>
          </cell>
          <cell r="E214">
            <v>0</v>
          </cell>
          <cell r="F214">
            <v>0</v>
          </cell>
          <cell r="G214">
            <v>4400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4400</v>
          </cell>
        </row>
        <row r="215">
          <cell r="D215" t="str">
            <v>КГРЭС</v>
          </cell>
          <cell r="E215">
            <v>0</v>
          </cell>
          <cell r="F215">
            <v>0</v>
          </cell>
          <cell r="G215">
            <v>4400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4400</v>
          </cell>
        </row>
        <row r="216">
          <cell r="D216" t="str">
            <v>НГРЭС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442</v>
          </cell>
          <cell r="B217" t="str">
            <v>Отходы (мусор) от строительных и ремонтных работ</v>
          </cell>
          <cell r="C217" t="str">
            <v>89000001724</v>
          </cell>
          <cell r="D217" t="str">
            <v>Энел Россия</v>
          </cell>
          <cell r="E217">
            <v>0</v>
          </cell>
          <cell r="F217">
            <v>0</v>
          </cell>
          <cell r="G217">
            <v>842.65099999999995</v>
          </cell>
          <cell r="H217">
            <v>0</v>
          </cell>
          <cell r="I217">
            <v>0</v>
          </cell>
          <cell r="J217">
            <v>0</v>
          </cell>
          <cell r="K217">
            <v>842.65099999999995</v>
          </cell>
          <cell r="L217">
            <v>0</v>
          </cell>
          <cell r="M217">
            <v>0</v>
          </cell>
          <cell r="N217">
            <v>0</v>
          </cell>
          <cell r="O217">
            <v>842.65099999999995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D218" t="str">
            <v>КГРЭС</v>
          </cell>
          <cell r="E218">
            <v>0</v>
          </cell>
          <cell r="F218">
            <v>0</v>
          </cell>
          <cell r="G218">
            <v>576.85500000000002</v>
          </cell>
          <cell r="H218">
            <v>0</v>
          </cell>
          <cell r="I218">
            <v>0</v>
          </cell>
          <cell r="J218">
            <v>0</v>
          </cell>
          <cell r="K218">
            <v>576.85500000000002</v>
          </cell>
          <cell r="L218">
            <v>0</v>
          </cell>
          <cell r="M218">
            <v>0</v>
          </cell>
          <cell r="N218">
            <v>0</v>
          </cell>
          <cell r="O218">
            <v>576.85500000000002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D219" t="str">
            <v>СуГРЭС</v>
          </cell>
          <cell r="E219">
            <v>0</v>
          </cell>
          <cell r="F219">
            <v>0</v>
          </cell>
          <cell r="G219">
            <v>265.79599999999999</v>
          </cell>
          <cell r="H219">
            <v>0</v>
          </cell>
          <cell r="I219">
            <v>0</v>
          </cell>
          <cell r="J219" t="str">
            <v>.</v>
          </cell>
          <cell r="K219">
            <v>265.79599999999999</v>
          </cell>
          <cell r="L219">
            <v>0</v>
          </cell>
          <cell r="M219">
            <v>0</v>
          </cell>
          <cell r="N219" t="str">
            <v>.</v>
          </cell>
          <cell r="O219">
            <v>265.79599999999999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443</v>
          </cell>
          <cell r="B220" t="str">
            <v>Лом обмуровки паровых котлов</v>
          </cell>
          <cell r="C220" t="str">
            <v>91210221214</v>
          </cell>
          <cell r="D220" t="str">
            <v>Энел Россия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D221" t="str">
            <v>КГРЭС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444</v>
          </cell>
          <cell r="B222" t="str">
            <v>Шлак сварочный</v>
          </cell>
          <cell r="C222" t="str">
            <v>91910002204</v>
          </cell>
          <cell r="D222" t="str">
            <v>Энел Россия</v>
          </cell>
          <cell r="E222">
            <v>0</v>
          </cell>
          <cell r="F222">
            <v>0</v>
          </cell>
          <cell r="G222">
            <v>0.442</v>
          </cell>
          <cell r="H222">
            <v>0</v>
          </cell>
          <cell r="I222">
            <v>0</v>
          </cell>
          <cell r="J222">
            <v>0</v>
          </cell>
          <cell r="K222">
            <v>0.442</v>
          </cell>
          <cell r="L222">
            <v>0</v>
          </cell>
          <cell r="M222">
            <v>0</v>
          </cell>
          <cell r="N222">
            <v>0</v>
          </cell>
          <cell r="O222">
            <v>0.442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D223" t="str">
            <v>КГРЭС</v>
          </cell>
          <cell r="E223">
            <v>0</v>
          </cell>
          <cell r="F223">
            <v>0</v>
          </cell>
          <cell r="G223">
            <v>0.10200000000000001</v>
          </cell>
          <cell r="H223">
            <v>0</v>
          </cell>
          <cell r="I223">
            <v>0</v>
          </cell>
          <cell r="J223">
            <v>0</v>
          </cell>
          <cell r="K223">
            <v>0.10200000000000001</v>
          </cell>
          <cell r="L223">
            <v>0</v>
          </cell>
          <cell r="M223">
            <v>0</v>
          </cell>
          <cell r="N223">
            <v>0</v>
          </cell>
          <cell r="O223">
            <v>0.10200000000000001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D224" t="str">
            <v>НГРЭС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D225" t="str">
            <v>СуГРЭС</v>
          </cell>
          <cell r="E225">
            <v>0</v>
          </cell>
          <cell r="F225">
            <v>0</v>
          </cell>
          <cell r="G225">
            <v>0.34</v>
          </cell>
          <cell r="H225">
            <v>0</v>
          </cell>
          <cell r="I225">
            <v>0</v>
          </cell>
          <cell r="J225" t="str">
            <v>.</v>
          </cell>
          <cell r="K225">
            <v>0.33999999999999997</v>
          </cell>
          <cell r="L225">
            <v>0</v>
          </cell>
          <cell r="M225">
            <v>0</v>
          </cell>
          <cell r="N225">
            <v>0</v>
          </cell>
          <cell r="O225">
            <v>0.33999999999999997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445</v>
          </cell>
          <cell r="B226" t="str">
            <v>Сальниковая набивка асбесто-графитовая промасленная (содержание масла менее 15 %)</v>
          </cell>
          <cell r="C226" t="str">
            <v>91920202604</v>
          </cell>
          <cell r="D226" t="str">
            <v>Энел Россия</v>
          </cell>
          <cell r="E226">
            <v>0</v>
          </cell>
          <cell r="F226">
            <v>0</v>
          </cell>
          <cell r="G226">
            <v>0.39100000000000001</v>
          </cell>
          <cell r="H226">
            <v>0</v>
          </cell>
          <cell r="I226">
            <v>0</v>
          </cell>
          <cell r="J226">
            <v>0</v>
          </cell>
          <cell r="K226">
            <v>0.39100000000000001</v>
          </cell>
          <cell r="L226">
            <v>0</v>
          </cell>
          <cell r="M226">
            <v>0</v>
          </cell>
          <cell r="N226">
            <v>0</v>
          </cell>
          <cell r="O226">
            <v>0.39100000000000001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D227" t="str">
            <v>КГРЭС</v>
          </cell>
          <cell r="E227">
            <v>0</v>
          </cell>
          <cell r="F227">
            <v>0</v>
          </cell>
          <cell r="G227">
            <v>0.39100000000000001</v>
          </cell>
          <cell r="H227">
            <v>0</v>
          </cell>
          <cell r="I227">
            <v>0</v>
          </cell>
          <cell r="J227">
            <v>0</v>
          </cell>
          <cell r="K227">
            <v>0.39100000000000001</v>
          </cell>
          <cell r="L227">
            <v>0</v>
          </cell>
          <cell r="M227">
            <v>0</v>
          </cell>
          <cell r="N227">
            <v>0</v>
          </cell>
          <cell r="O227">
            <v>0.39100000000000001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446</v>
          </cell>
          <cell r="B228" t="str">
            <v>Обтирочный материал, загрязненный нефтью или нефтепродуктами (содержание нефти или нефтепродуктов менее 15 %)</v>
          </cell>
          <cell r="C228" t="str">
            <v>91920402604</v>
          </cell>
          <cell r="D228" t="str">
            <v>Энел Россия</v>
          </cell>
          <cell r="E228">
            <v>0</v>
          </cell>
          <cell r="F228">
            <v>0</v>
          </cell>
          <cell r="G228">
            <v>4.1520000000000001</v>
          </cell>
          <cell r="H228">
            <v>0</v>
          </cell>
          <cell r="I228">
            <v>0</v>
          </cell>
          <cell r="J228">
            <v>0</v>
          </cell>
          <cell r="K228">
            <v>4.1520000000000001</v>
          </cell>
          <cell r="L228">
            <v>0</v>
          </cell>
          <cell r="M228">
            <v>0</v>
          </cell>
          <cell r="N228">
            <v>0</v>
          </cell>
          <cell r="O228">
            <v>4.1520000000000001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D229" t="str">
            <v>КГРЭС</v>
          </cell>
          <cell r="E229">
            <v>0</v>
          </cell>
          <cell r="F229">
            <v>0</v>
          </cell>
          <cell r="G229">
            <v>0.79200000000000004</v>
          </cell>
          <cell r="H229">
            <v>0</v>
          </cell>
          <cell r="I229">
            <v>0</v>
          </cell>
          <cell r="J229">
            <v>0</v>
          </cell>
          <cell r="K229">
            <v>0.79200000000000004</v>
          </cell>
          <cell r="L229">
            <v>0</v>
          </cell>
          <cell r="M229">
            <v>0</v>
          </cell>
          <cell r="N229">
            <v>0</v>
          </cell>
          <cell r="O229">
            <v>0.79200000000000004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D230" t="str">
            <v>НГРЭС</v>
          </cell>
          <cell r="E230">
            <v>0</v>
          </cell>
          <cell r="F230">
            <v>0</v>
          </cell>
          <cell r="G230">
            <v>3.36</v>
          </cell>
          <cell r="H230">
            <v>0</v>
          </cell>
          <cell r="I230">
            <v>0</v>
          </cell>
          <cell r="J230">
            <v>0</v>
          </cell>
          <cell r="K230">
            <v>3.36</v>
          </cell>
          <cell r="L230">
            <v>0</v>
          </cell>
          <cell r="M230">
            <v>0</v>
          </cell>
          <cell r="N230">
            <v>0</v>
          </cell>
          <cell r="O230">
            <v>3.36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447</v>
          </cell>
          <cell r="B231" t="str">
            <v>Шины пневматические автомобильные отработанные</v>
          </cell>
          <cell r="C231" t="str">
            <v>92111001504</v>
          </cell>
          <cell r="D231" t="str">
            <v>Энел Россия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D232" t="str">
            <v>КГРЭС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448</v>
          </cell>
          <cell r="B233" t="str">
            <v>Покрышки пневматических шин с металлическим  кордом отработанные</v>
          </cell>
          <cell r="C233" t="str">
            <v>92113002504</v>
          </cell>
          <cell r="D233" t="str">
            <v>Энел Россия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D234" t="str">
            <v>НГРЭС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449</v>
          </cell>
          <cell r="B235" t="str">
            <v>Фильтры воздушные автотранспортных средств отработанные</v>
          </cell>
          <cell r="C235" t="str">
            <v>92130101524</v>
          </cell>
          <cell r="D235" t="str">
            <v>Энел Россия</v>
          </cell>
          <cell r="E235">
            <v>0</v>
          </cell>
          <cell r="F235">
            <v>8.0000000000000004E-4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8.0000000000000004E-4</v>
          </cell>
          <cell r="L235">
            <v>0</v>
          </cell>
          <cell r="M235">
            <v>8.0000000000000004E-4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D236" t="str">
            <v>НГРЭС</v>
          </cell>
          <cell r="E236">
            <v>0</v>
          </cell>
          <cell r="F236">
            <v>8.0000000000000004E-4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8.0000000000000004E-4</v>
          </cell>
          <cell r="L236">
            <v>0</v>
          </cell>
          <cell r="M236">
            <v>8.0000000000000004E-4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450</v>
          </cell>
          <cell r="B237" t="str">
            <v>Боны полипропиленовые, отработанные при локализации и ликвидации разливов нефти или нефтепродуктов (содержание нефти и нефтепродуктов менее 15%)</v>
          </cell>
          <cell r="C237" t="str">
            <v>93121112514</v>
          </cell>
          <cell r="D237" t="str">
            <v>Энел Россия</v>
          </cell>
          <cell r="E237">
            <v>0</v>
          </cell>
          <cell r="F237">
            <v>0</v>
          </cell>
          <cell r="G237">
            <v>0.55000000000000004</v>
          </cell>
          <cell r="H237">
            <v>0</v>
          </cell>
          <cell r="I237">
            <v>0</v>
          </cell>
          <cell r="J237">
            <v>0</v>
          </cell>
          <cell r="K237">
            <v>0.55000000000000004</v>
          </cell>
          <cell r="L237">
            <v>0</v>
          </cell>
          <cell r="M237">
            <v>0.05</v>
          </cell>
          <cell r="N237">
            <v>0</v>
          </cell>
          <cell r="O237">
            <v>0.5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D238" t="str">
            <v>НГРЭС</v>
          </cell>
          <cell r="E238">
            <v>0</v>
          </cell>
          <cell r="F238">
            <v>0</v>
          </cell>
          <cell r="G238">
            <v>0.05</v>
          </cell>
          <cell r="H238">
            <v>0</v>
          </cell>
          <cell r="I238">
            <v>0</v>
          </cell>
          <cell r="J238">
            <v>0</v>
          </cell>
          <cell r="K238">
            <v>0.05</v>
          </cell>
          <cell r="L238">
            <v>0</v>
          </cell>
          <cell r="M238">
            <v>0.05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D239" t="str">
            <v>СуГРЭС</v>
          </cell>
          <cell r="E239">
            <v>0</v>
          </cell>
          <cell r="F239">
            <v>0</v>
          </cell>
          <cell r="G239">
            <v>0.5</v>
          </cell>
          <cell r="H239">
            <v>0</v>
          </cell>
          <cell r="I239">
            <v>0</v>
          </cell>
          <cell r="J239" t="str">
            <v>.</v>
          </cell>
          <cell r="K239">
            <v>0.5</v>
          </cell>
          <cell r="L239">
            <v>0</v>
          </cell>
          <cell r="M239">
            <v>0</v>
          </cell>
          <cell r="N239">
            <v>0</v>
          </cell>
          <cell r="O239">
            <v>0.5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500</v>
          </cell>
          <cell r="B240" t="str">
            <v>Всего по 5 классу опасности</v>
          </cell>
          <cell r="C240" t="str">
            <v>.</v>
          </cell>
          <cell r="D240" t="str">
            <v>Энел Россия</v>
          </cell>
          <cell r="E240">
            <v>6865.9490000000005</v>
          </cell>
          <cell r="F240">
            <v>310.95100000000002</v>
          </cell>
          <cell r="G240">
            <v>11014.597000000002</v>
          </cell>
          <cell r="H240">
            <v>0</v>
          </cell>
          <cell r="I240">
            <v>0</v>
          </cell>
          <cell r="J240">
            <v>0</v>
          </cell>
          <cell r="K240">
            <v>10305.016</v>
          </cell>
          <cell r="L240">
            <v>7922.8139999999994</v>
          </cell>
          <cell r="M240">
            <v>0.21199999999999999</v>
          </cell>
          <cell r="N240">
            <v>0</v>
          </cell>
          <cell r="O240">
            <v>2381.9899999999998</v>
          </cell>
          <cell r="P240">
            <v>816.21</v>
          </cell>
          <cell r="Q240">
            <v>816.21</v>
          </cell>
          <cell r="R240">
            <v>0</v>
          </cell>
          <cell r="S240">
            <v>7682.1590000000006</v>
          </cell>
          <cell r="T240">
            <v>204.322</v>
          </cell>
        </row>
        <row r="241">
          <cell r="D241" t="str">
            <v>КГРЭС</v>
          </cell>
          <cell r="E241">
            <v>0</v>
          </cell>
          <cell r="F241">
            <v>177.82100000000003</v>
          </cell>
          <cell r="G241">
            <v>821.6869999999999</v>
          </cell>
          <cell r="H241">
            <v>0</v>
          </cell>
          <cell r="I241">
            <v>0</v>
          </cell>
          <cell r="J241">
            <v>0</v>
          </cell>
          <cell r="K241">
            <v>896.10800000000006</v>
          </cell>
          <cell r="L241">
            <v>156.68699999999998</v>
          </cell>
          <cell r="M241">
            <v>0</v>
          </cell>
          <cell r="N241">
            <v>0</v>
          </cell>
          <cell r="O241">
            <v>739.42099999999994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103.39999999999999</v>
          </cell>
        </row>
        <row r="242">
          <cell r="D242" t="str">
            <v>НГРЭС</v>
          </cell>
          <cell r="E242">
            <v>1129.42</v>
          </cell>
          <cell r="F242">
            <v>54.319000000000003</v>
          </cell>
          <cell r="G242">
            <v>7769.1500000000005</v>
          </cell>
          <cell r="H242">
            <v>0</v>
          </cell>
          <cell r="I242">
            <v>0</v>
          </cell>
          <cell r="J242">
            <v>0</v>
          </cell>
          <cell r="K242">
            <v>7714.945999999999</v>
          </cell>
          <cell r="L242">
            <v>6747.6120000000001</v>
          </cell>
          <cell r="M242">
            <v>0.21199999999999999</v>
          </cell>
          <cell r="N242">
            <v>0</v>
          </cell>
          <cell r="O242">
            <v>967.12199999999996</v>
          </cell>
          <cell r="P242">
            <v>33.76</v>
          </cell>
          <cell r="Q242">
            <v>33.76</v>
          </cell>
          <cell r="R242">
            <v>0</v>
          </cell>
          <cell r="S242">
            <v>1163.18</v>
          </cell>
          <cell r="T242">
            <v>74.763000000000005</v>
          </cell>
        </row>
        <row r="243">
          <cell r="D243" t="str">
            <v>СуГРЭС</v>
          </cell>
          <cell r="E243">
            <v>5736.5290000000005</v>
          </cell>
          <cell r="F243">
            <v>78.811000000000007</v>
          </cell>
          <cell r="G243">
            <v>2423.7599999999998</v>
          </cell>
          <cell r="H243">
            <v>0</v>
          </cell>
          <cell r="I243">
            <v>0</v>
          </cell>
          <cell r="J243" t="str">
            <v>.</v>
          </cell>
          <cell r="K243">
            <v>1693.9619999999998</v>
          </cell>
          <cell r="L243">
            <v>1018.5149999999999</v>
          </cell>
          <cell r="M243">
            <v>0</v>
          </cell>
          <cell r="N243">
            <v>0</v>
          </cell>
          <cell r="O243">
            <v>675.44700000000012</v>
          </cell>
          <cell r="P243">
            <v>782.45</v>
          </cell>
          <cell r="Q243">
            <v>782.45</v>
          </cell>
          <cell r="R243">
            <v>0</v>
          </cell>
          <cell r="S243">
            <v>6518.9790000000003</v>
          </cell>
          <cell r="T243">
            <v>26.158999999999999</v>
          </cell>
        </row>
        <row r="244">
          <cell r="A244" t="str">
            <v>501</v>
          </cell>
          <cell r="B244" t="str">
            <v>Отходы известняка, доломита и мела в кусковой форме практически неопасные</v>
          </cell>
          <cell r="C244" t="str">
            <v>23111201215</v>
          </cell>
          <cell r="D244" t="str">
            <v>Энел Россия</v>
          </cell>
          <cell r="E244">
            <v>0</v>
          </cell>
          <cell r="F244">
            <v>0</v>
          </cell>
          <cell r="G244">
            <v>6.3</v>
          </cell>
          <cell r="H244">
            <v>0</v>
          </cell>
          <cell r="I244">
            <v>0</v>
          </cell>
          <cell r="J244">
            <v>0</v>
          </cell>
          <cell r="K244">
            <v>6.3</v>
          </cell>
          <cell r="L244">
            <v>0</v>
          </cell>
          <cell r="M244">
            <v>0</v>
          </cell>
          <cell r="N244">
            <v>0</v>
          </cell>
          <cell r="O244">
            <v>6.3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D245" t="str">
            <v>НГРЭС</v>
          </cell>
          <cell r="E245">
            <v>0</v>
          </cell>
          <cell r="F245">
            <v>0</v>
          </cell>
          <cell r="G245">
            <v>6.3</v>
          </cell>
          <cell r="H245">
            <v>0</v>
          </cell>
          <cell r="I245">
            <v>0</v>
          </cell>
          <cell r="J245">
            <v>0</v>
          </cell>
          <cell r="K245">
            <v>6.3</v>
          </cell>
          <cell r="L245">
            <v>0</v>
          </cell>
          <cell r="M245">
            <v>0</v>
          </cell>
          <cell r="N245">
            <v>0</v>
          </cell>
          <cell r="O245">
            <v>6.3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502</v>
          </cell>
          <cell r="B246" t="str">
            <v>Обрезь валяльно-войлочной продукции</v>
          </cell>
          <cell r="C246" t="str">
            <v>30299211235</v>
          </cell>
          <cell r="D246" t="str">
            <v>Энел Россия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D247" t="str">
            <v>НГРЭС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503</v>
          </cell>
          <cell r="B248" t="str">
            <v>Отходы стекловолокна</v>
          </cell>
          <cell r="C248" t="str">
            <v>34140001205</v>
          </cell>
          <cell r="D248" t="str">
            <v>Энел Россия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D249" t="str">
            <v>НГРЭС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504</v>
          </cell>
          <cell r="B250" t="str">
            <v>Бой керамики</v>
          </cell>
          <cell r="C250" t="str">
            <v>34310002205</v>
          </cell>
          <cell r="D250" t="str">
            <v>Энел Россия</v>
          </cell>
          <cell r="E250">
            <v>0</v>
          </cell>
          <cell r="F250">
            <v>0</v>
          </cell>
          <cell r="G250">
            <v>5.52</v>
          </cell>
          <cell r="H250">
            <v>0</v>
          </cell>
          <cell r="I250">
            <v>0</v>
          </cell>
          <cell r="J250">
            <v>0</v>
          </cell>
          <cell r="K250">
            <v>5.52</v>
          </cell>
          <cell r="L250">
            <v>0</v>
          </cell>
          <cell r="M250">
            <v>0</v>
          </cell>
          <cell r="N250">
            <v>0</v>
          </cell>
          <cell r="O250">
            <v>5.52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D251" t="str">
            <v>НГРЭС</v>
          </cell>
          <cell r="E251">
            <v>0</v>
          </cell>
          <cell r="F251">
            <v>0</v>
          </cell>
          <cell r="G251">
            <v>5.52</v>
          </cell>
          <cell r="H251">
            <v>0</v>
          </cell>
          <cell r="I251">
            <v>0</v>
          </cell>
          <cell r="J251">
            <v>0</v>
          </cell>
          <cell r="K251">
            <v>5.52</v>
          </cell>
          <cell r="L251">
            <v>0</v>
          </cell>
          <cell r="M251">
            <v>0</v>
          </cell>
          <cell r="N251">
            <v>0</v>
          </cell>
          <cell r="O251">
            <v>5.52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A252" t="str">
            <v>505</v>
          </cell>
          <cell r="B252" t="str">
            <v>Стружка черных металлов несортированная незагрязненная</v>
          </cell>
          <cell r="C252" t="str">
            <v>36121203225</v>
          </cell>
          <cell r="D252" t="str">
            <v>Энел Россия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D253" t="str">
            <v>НГРЭС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A254" t="str">
            <v>506</v>
          </cell>
          <cell r="B254" t="str">
            <v>Тара деревянная, утратившая потребительские свойства, незагрязненная</v>
          </cell>
          <cell r="C254" t="str">
            <v>40414000515</v>
          </cell>
          <cell r="D254" t="str">
            <v>Энел Россия</v>
          </cell>
          <cell r="E254">
            <v>0</v>
          </cell>
          <cell r="F254">
            <v>0</v>
          </cell>
          <cell r="G254">
            <v>13.382000000000001</v>
          </cell>
          <cell r="H254">
            <v>0</v>
          </cell>
          <cell r="I254">
            <v>0</v>
          </cell>
          <cell r="J254">
            <v>0</v>
          </cell>
          <cell r="K254">
            <v>13.382</v>
          </cell>
          <cell r="L254">
            <v>0</v>
          </cell>
          <cell r="M254">
            <v>0</v>
          </cell>
          <cell r="N254">
            <v>0</v>
          </cell>
          <cell r="O254">
            <v>13.382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D255" t="str">
            <v>КГРЭС</v>
          </cell>
          <cell r="E255">
            <v>0</v>
          </cell>
          <cell r="F255">
            <v>0</v>
          </cell>
          <cell r="G255">
            <v>8.3819999999999997</v>
          </cell>
          <cell r="H255">
            <v>0</v>
          </cell>
          <cell r="I255">
            <v>0</v>
          </cell>
          <cell r="J255">
            <v>0</v>
          </cell>
          <cell r="K255">
            <v>8.3819999999999997</v>
          </cell>
          <cell r="L255">
            <v>0</v>
          </cell>
          <cell r="M255">
            <v>0</v>
          </cell>
          <cell r="N255">
            <v>0</v>
          </cell>
          <cell r="O255">
            <v>8.3819999999999997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</row>
        <row r="256">
          <cell r="D256" t="str">
            <v>НГРЭС</v>
          </cell>
          <cell r="E256">
            <v>0</v>
          </cell>
          <cell r="F256">
            <v>0</v>
          </cell>
          <cell r="G256">
            <v>5</v>
          </cell>
          <cell r="H256">
            <v>0</v>
          </cell>
          <cell r="I256">
            <v>0</v>
          </cell>
          <cell r="J256">
            <v>0</v>
          </cell>
          <cell r="K256">
            <v>5</v>
          </cell>
          <cell r="L256">
            <v>0</v>
          </cell>
          <cell r="M256">
            <v>0</v>
          </cell>
          <cell r="N256">
            <v>0</v>
          </cell>
          <cell r="O256">
            <v>5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</row>
        <row r="257">
          <cell r="A257" t="str">
            <v>507</v>
          </cell>
          <cell r="B257" t="str">
            <v>Прочая продукция из натуральной древесины, утратившая потребительские свойства, незагрязненная</v>
          </cell>
          <cell r="C257" t="str">
            <v>40419000515</v>
          </cell>
          <cell r="D257" t="str">
            <v>Энел Россия</v>
          </cell>
          <cell r="E257">
            <v>0</v>
          </cell>
          <cell r="F257">
            <v>0</v>
          </cell>
          <cell r="G257">
            <v>47.953999999999994</v>
          </cell>
          <cell r="H257">
            <v>0</v>
          </cell>
          <cell r="I257">
            <v>0</v>
          </cell>
          <cell r="J257" t="str">
            <v>.</v>
          </cell>
          <cell r="K257">
            <v>47.953999999999994</v>
          </cell>
          <cell r="L257">
            <v>0</v>
          </cell>
          <cell r="M257">
            <v>0</v>
          </cell>
          <cell r="N257">
            <v>0</v>
          </cell>
          <cell r="O257">
            <v>47.953999999999994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</row>
        <row r="258">
          <cell r="D258" t="str">
            <v>СуГРЭС</v>
          </cell>
          <cell r="E258">
            <v>0</v>
          </cell>
          <cell r="F258">
            <v>0</v>
          </cell>
          <cell r="G258">
            <v>47.953999999999994</v>
          </cell>
          <cell r="H258">
            <v>0</v>
          </cell>
          <cell r="I258">
            <v>0</v>
          </cell>
          <cell r="J258" t="str">
            <v>.</v>
          </cell>
          <cell r="K258">
            <v>47.953999999999994</v>
          </cell>
          <cell r="L258">
            <v>0</v>
          </cell>
          <cell r="M258">
            <v>0</v>
          </cell>
          <cell r="N258">
            <v>0</v>
          </cell>
          <cell r="O258">
            <v>47.953999999999994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A259" t="str">
            <v>508</v>
          </cell>
          <cell r="B259" t="str">
            <v>Отходы бумаги и картона от канцелярской деятельности и делопроизводства</v>
          </cell>
          <cell r="C259" t="str">
            <v>40512202605</v>
          </cell>
          <cell r="D259" t="str">
            <v>Энел Россия</v>
          </cell>
          <cell r="E259">
            <v>0</v>
          </cell>
          <cell r="F259">
            <v>0</v>
          </cell>
          <cell r="G259">
            <v>3.05</v>
          </cell>
          <cell r="H259">
            <v>0</v>
          </cell>
          <cell r="I259">
            <v>0</v>
          </cell>
          <cell r="J259">
            <v>0</v>
          </cell>
          <cell r="K259">
            <v>3.05</v>
          </cell>
          <cell r="L259">
            <v>3.05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</row>
        <row r="260">
          <cell r="D260" t="str">
            <v>КГРЭС</v>
          </cell>
          <cell r="E260">
            <v>0</v>
          </cell>
          <cell r="F260">
            <v>0</v>
          </cell>
          <cell r="G260">
            <v>0.3</v>
          </cell>
          <cell r="H260">
            <v>0</v>
          </cell>
          <cell r="I260">
            <v>0</v>
          </cell>
          <cell r="J260">
            <v>0</v>
          </cell>
          <cell r="K260">
            <v>0.3</v>
          </cell>
          <cell r="L260">
            <v>0.3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</row>
        <row r="261">
          <cell r="D261" t="str">
            <v>НГРЭС</v>
          </cell>
          <cell r="E261">
            <v>0</v>
          </cell>
          <cell r="F261">
            <v>0</v>
          </cell>
          <cell r="G261">
            <v>1.5699999999999998</v>
          </cell>
          <cell r="H261">
            <v>0</v>
          </cell>
          <cell r="I261">
            <v>0</v>
          </cell>
          <cell r="J261">
            <v>0</v>
          </cell>
          <cell r="K261">
            <v>1.5699999999999998</v>
          </cell>
          <cell r="L261">
            <v>1.5699999999999998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</row>
        <row r="262">
          <cell r="D262" t="str">
            <v>СуГРЭС</v>
          </cell>
          <cell r="E262">
            <v>0</v>
          </cell>
          <cell r="F262">
            <v>0</v>
          </cell>
          <cell r="G262">
            <v>1.18</v>
          </cell>
          <cell r="H262">
            <v>0</v>
          </cell>
          <cell r="I262">
            <v>0</v>
          </cell>
          <cell r="J262" t="str">
            <v>.</v>
          </cell>
          <cell r="K262">
            <v>1.18</v>
          </cell>
          <cell r="L262">
            <v>1.18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</row>
        <row r="263">
          <cell r="A263" t="str">
            <v>509</v>
          </cell>
          <cell r="B263" t="str">
            <v>Отходы упаковочного картона незагрязненные</v>
          </cell>
          <cell r="C263" t="str">
            <v>40518301605</v>
          </cell>
          <cell r="D263" t="str">
            <v>Энел Россия</v>
          </cell>
          <cell r="E263">
            <v>0</v>
          </cell>
          <cell r="F263">
            <v>0</v>
          </cell>
          <cell r="G263">
            <v>8.24</v>
          </cell>
          <cell r="H263">
            <v>0</v>
          </cell>
          <cell r="I263">
            <v>0</v>
          </cell>
          <cell r="J263">
            <v>0</v>
          </cell>
          <cell r="K263">
            <v>8.24</v>
          </cell>
          <cell r="L263">
            <v>8.24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D264" t="str">
            <v>КГРЭС</v>
          </cell>
          <cell r="E264">
            <v>0</v>
          </cell>
          <cell r="F264">
            <v>0</v>
          </cell>
          <cell r="G264">
            <v>0.62</v>
          </cell>
          <cell r="H264">
            <v>0</v>
          </cell>
          <cell r="I264">
            <v>0</v>
          </cell>
          <cell r="J264">
            <v>0</v>
          </cell>
          <cell r="K264">
            <v>0.62</v>
          </cell>
          <cell r="L264">
            <v>0.62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D265" t="str">
            <v>НГРЭС</v>
          </cell>
          <cell r="E265">
            <v>0</v>
          </cell>
          <cell r="F265">
            <v>0</v>
          </cell>
          <cell r="G265">
            <v>0.6</v>
          </cell>
          <cell r="H265">
            <v>0</v>
          </cell>
          <cell r="I265">
            <v>0</v>
          </cell>
          <cell r="J265">
            <v>0</v>
          </cell>
          <cell r="K265">
            <v>0.6</v>
          </cell>
          <cell r="L265">
            <v>0.6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</row>
        <row r="266">
          <cell r="D266" t="str">
            <v>СуГРЭС</v>
          </cell>
          <cell r="E266">
            <v>0</v>
          </cell>
          <cell r="F266">
            <v>0</v>
          </cell>
          <cell r="G266">
            <v>7.02</v>
          </cell>
          <cell r="H266">
            <v>0</v>
          </cell>
          <cell r="I266">
            <v>0</v>
          </cell>
          <cell r="J266" t="str">
            <v>.</v>
          </cell>
          <cell r="K266">
            <v>7.02</v>
          </cell>
          <cell r="L266">
            <v>7.02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A267" t="str">
            <v>510</v>
          </cell>
          <cell r="B267" t="str">
            <v>Отходы прочих изделий из вулканизированной резины незагрязненные в смеси</v>
          </cell>
          <cell r="C267" t="str">
            <v>43119991725</v>
          </cell>
          <cell r="D267" t="str">
            <v>Энел Россия</v>
          </cell>
          <cell r="E267">
            <v>0</v>
          </cell>
          <cell r="F267">
            <v>0</v>
          </cell>
          <cell r="G267">
            <v>1.292</v>
          </cell>
          <cell r="H267">
            <v>0</v>
          </cell>
          <cell r="I267">
            <v>0</v>
          </cell>
          <cell r="J267">
            <v>0</v>
          </cell>
          <cell r="K267">
            <v>1.292</v>
          </cell>
          <cell r="L267">
            <v>0</v>
          </cell>
          <cell r="M267">
            <v>0.1</v>
          </cell>
          <cell r="N267">
            <v>0</v>
          </cell>
          <cell r="O267">
            <v>1.1919999999999999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D268" t="str">
            <v>КГРЭС</v>
          </cell>
          <cell r="E268">
            <v>0</v>
          </cell>
          <cell r="F268">
            <v>0</v>
          </cell>
          <cell r="G268">
            <v>0.28900000000000003</v>
          </cell>
          <cell r="H268">
            <v>0</v>
          </cell>
          <cell r="I268">
            <v>0</v>
          </cell>
          <cell r="J268">
            <v>0</v>
          </cell>
          <cell r="K268">
            <v>0.28899999999999998</v>
          </cell>
          <cell r="L268">
            <v>0</v>
          </cell>
          <cell r="M268">
            <v>0</v>
          </cell>
          <cell r="N268">
            <v>0</v>
          </cell>
          <cell r="O268">
            <v>0.28899999999999998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D269" t="str">
            <v>НГРЭС</v>
          </cell>
          <cell r="E269">
            <v>0</v>
          </cell>
          <cell r="F269">
            <v>0</v>
          </cell>
          <cell r="G269">
            <v>1.0029999999999999</v>
          </cell>
          <cell r="H269">
            <v>0</v>
          </cell>
          <cell r="I269">
            <v>0</v>
          </cell>
          <cell r="J269">
            <v>0</v>
          </cell>
          <cell r="K269">
            <v>1.0029999999999999</v>
          </cell>
          <cell r="L269">
            <v>0</v>
          </cell>
          <cell r="M269">
            <v>0.1</v>
          </cell>
          <cell r="N269">
            <v>0</v>
          </cell>
          <cell r="O269">
            <v>0.90300000000000002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A270" t="str">
            <v>511</v>
          </cell>
          <cell r="B270" t="str">
            <v>Отходы полиэтиленовой тары незагрязненной</v>
          </cell>
          <cell r="C270" t="str">
            <v>43411004515</v>
          </cell>
          <cell r="D270" t="str">
            <v>Энел Россия</v>
          </cell>
          <cell r="E270">
            <v>0</v>
          </cell>
          <cell r="F270">
            <v>6.0000000000000001E-3</v>
          </cell>
          <cell r="G270">
            <v>0.30599999999999999</v>
          </cell>
          <cell r="H270">
            <v>0</v>
          </cell>
          <cell r="I270">
            <v>0</v>
          </cell>
          <cell r="J270">
            <v>0</v>
          </cell>
          <cell r="K270">
            <v>0.31200000000000006</v>
          </cell>
          <cell r="L270">
            <v>0.2</v>
          </cell>
          <cell r="M270">
            <v>0.112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D271" t="str">
            <v>КГРЭС</v>
          </cell>
          <cell r="E271">
            <v>0</v>
          </cell>
          <cell r="F271">
            <v>0</v>
          </cell>
          <cell r="G271">
            <v>0.2</v>
          </cell>
          <cell r="H271">
            <v>0</v>
          </cell>
          <cell r="I271">
            <v>0</v>
          </cell>
          <cell r="J271">
            <v>0</v>
          </cell>
          <cell r="K271">
            <v>0.2</v>
          </cell>
          <cell r="L271">
            <v>0.2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D272" t="str">
            <v>НГРЭС</v>
          </cell>
          <cell r="E272">
            <v>0</v>
          </cell>
          <cell r="F272">
            <v>6.0000000000000001E-3</v>
          </cell>
          <cell r="G272">
            <v>0.10600000000000001</v>
          </cell>
          <cell r="H272">
            <v>0</v>
          </cell>
          <cell r="I272">
            <v>0</v>
          </cell>
          <cell r="J272">
            <v>0</v>
          </cell>
          <cell r="K272">
            <v>0.112</v>
          </cell>
          <cell r="L272">
            <v>0</v>
          </cell>
          <cell r="M272">
            <v>0.112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A273" t="str">
            <v>512</v>
          </cell>
          <cell r="B273" t="str">
            <v>Силикагель отработанный при осушке воздуха и газов, не загрязненный опасными веществами</v>
          </cell>
          <cell r="C273" t="str">
            <v>44210301495</v>
          </cell>
          <cell r="D273" t="str">
            <v>Энел Россия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D274" t="str">
            <v>НГРЭС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A275" t="str">
            <v>513</v>
          </cell>
          <cell r="B275" t="str">
            <v>Лом изделий из стекла</v>
          </cell>
          <cell r="C275" t="str">
            <v>45110100205</v>
          </cell>
          <cell r="D275" t="str">
            <v>Энел Россия</v>
          </cell>
          <cell r="E275">
            <v>0</v>
          </cell>
          <cell r="F275">
            <v>0</v>
          </cell>
          <cell r="G275">
            <v>1.4999999999999999E-2</v>
          </cell>
          <cell r="H275">
            <v>0</v>
          </cell>
          <cell r="I275">
            <v>0</v>
          </cell>
          <cell r="J275">
            <v>0</v>
          </cell>
          <cell r="K275">
            <v>1.4999999999999999E-2</v>
          </cell>
          <cell r="L275">
            <v>0</v>
          </cell>
          <cell r="M275">
            <v>0</v>
          </cell>
          <cell r="N275">
            <v>0</v>
          </cell>
          <cell r="O275">
            <v>1.4999999999999999E-2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D276" t="str">
            <v>КГРЭС</v>
          </cell>
          <cell r="E276">
            <v>0</v>
          </cell>
          <cell r="F276">
            <v>0</v>
          </cell>
          <cell r="G276">
            <v>1.4999999999999999E-2</v>
          </cell>
          <cell r="H276">
            <v>0</v>
          </cell>
          <cell r="I276">
            <v>0</v>
          </cell>
          <cell r="J276">
            <v>0</v>
          </cell>
          <cell r="K276">
            <v>1.4999999999999999E-2</v>
          </cell>
          <cell r="L276">
            <v>0</v>
          </cell>
          <cell r="M276">
            <v>0</v>
          </cell>
          <cell r="N276">
            <v>0</v>
          </cell>
          <cell r="O276">
            <v>1.4999999999999999E-2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D277" t="str">
            <v>НГРЭС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</row>
        <row r="278">
          <cell r="A278" t="str">
            <v>514</v>
          </cell>
          <cell r="B278" t="str">
            <v>Абразивные круги отработанные, лом отработанных абразивных кругов</v>
          </cell>
          <cell r="C278" t="str">
            <v>45610001515</v>
          </cell>
          <cell r="D278" t="str">
            <v>Энел Россия</v>
          </cell>
          <cell r="E278">
            <v>0</v>
          </cell>
          <cell r="F278">
            <v>0</v>
          </cell>
          <cell r="G278">
            <v>4.6000000000000006E-2</v>
          </cell>
          <cell r="H278">
            <v>0</v>
          </cell>
          <cell r="I278">
            <v>0</v>
          </cell>
          <cell r="J278">
            <v>0</v>
          </cell>
          <cell r="K278">
            <v>4.6000000000000006E-2</v>
          </cell>
          <cell r="L278">
            <v>0</v>
          </cell>
          <cell r="M278">
            <v>0</v>
          </cell>
          <cell r="N278">
            <v>0</v>
          </cell>
          <cell r="O278">
            <v>4.6000000000000006E-2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</row>
        <row r="279">
          <cell r="D279" t="str">
            <v>КГРЭС</v>
          </cell>
          <cell r="E279">
            <v>0</v>
          </cell>
          <cell r="F279">
            <v>0</v>
          </cell>
          <cell r="G279">
            <v>4.6000000000000006E-2</v>
          </cell>
          <cell r="H279">
            <v>0</v>
          </cell>
          <cell r="I279">
            <v>0</v>
          </cell>
          <cell r="J279">
            <v>0</v>
          </cell>
          <cell r="K279">
            <v>4.6000000000000006E-2</v>
          </cell>
          <cell r="L279">
            <v>0</v>
          </cell>
          <cell r="M279">
            <v>0</v>
          </cell>
          <cell r="N279">
            <v>0</v>
          </cell>
          <cell r="O279">
            <v>4.6000000000000006E-2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D280" t="str">
            <v>НГРЭС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515</v>
          </cell>
          <cell r="B281" t="str">
            <v>Керамзит, утративший потребительские свойства незагрязненный</v>
          </cell>
          <cell r="C281" t="str">
            <v>45720102205</v>
          </cell>
          <cell r="D281" t="str">
            <v>Энел Россия</v>
          </cell>
          <cell r="E281">
            <v>0</v>
          </cell>
          <cell r="F281">
            <v>0</v>
          </cell>
          <cell r="G281">
            <v>99.68</v>
          </cell>
          <cell r="H281">
            <v>0</v>
          </cell>
          <cell r="I281">
            <v>0</v>
          </cell>
          <cell r="J281" t="str">
            <v>.</v>
          </cell>
          <cell r="K281">
            <v>99.68</v>
          </cell>
          <cell r="L281">
            <v>0</v>
          </cell>
          <cell r="M281">
            <v>0</v>
          </cell>
          <cell r="N281">
            <v>0</v>
          </cell>
          <cell r="O281">
            <v>99.68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D282" t="str">
            <v>СуГРЭС</v>
          </cell>
          <cell r="E282">
            <v>0</v>
          </cell>
          <cell r="F282">
            <v>0</v>
          </cell>
          <cell r="G282">
            <v>99.68</v>
          </cell>
          <cell r="H282">
            <v>0</v>
          </cell>
          <cell r="I282">
            <v>0</v>
          </cell>
          <cell r="J282" t="str">
            <v>.</v>
          </cell>
          <cell r="K282">
            <v>99.68</v>
          </cell>
          <cell r="L282">
            <v>0</v>
          </cell>
          <cell r="M282">
            <v>0</v>
          </cell>
          <cell r="N282">
            <v>0</v>
          </cell>
          <cell r="O282">
            <v>99.68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516</v>
          </cell>
          <cell r="B283" t="str">
            <v>Лом керамических изоляторов</v>
          </cell>
          <cell r="C283" t="str">
            <v>45911001515</v>
          </cell>
          <cell r="D283" t="str">
            <v>Энел Россия</v>
          </cell>
          <cell r="E283">
            <v>0</v>
          </cell>
          <cell r="F283">
            <v>0</v>
          </cell>
          <cell r="G283">
            <v>5.3679999999999994</v>
          </cell>
          <cell r="H283">
            <v>0</v>
          </cell>
          <cell r="I283">
            <v>0</v>
          </cell>
          <cell r="J283">
            <v>0</v>
          </cell>
          <cell r="K283">
            <v>5.3679999999999994</v>
          </cell>
          <cell r="L283">
            <v>5</v>
          </cell>
          <cell r="M283">
            <v>0</v>
          </cell>
          <cell r="N283">
            <v>0</v>
          </cell>
          <cell r="O283">
            <v>0.36799999999999999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D284" t="str">
            <v>КГРЭС</v>
          </cell>
          <cell r="E284">
            <v>0</v>
          </cell>
          <cell r="F284">
            <v>0</v>
          </cell>
          <cell r="G284">
            <v>5</v>
          </cell>
          <cell r="H284">
            <v>0</v>
          </cell>
          <cell r="I284">
            <v>0</v>
          </cell>
          <cell r="J284">
            <v>0</v>
          </cell>
          <cell r="K284">
            <v>5</v>
          </cell>
          <cell r="L284">
            <v>5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</row>
        <row r="285">
          <cell r="D285" t="str">
            <v>СуГРЭС</v>
          </cell>
          <cell r="E285">
            <v>0</v>
          </cell>
          <cell r="F285">
            <v>0</v>
          </cell>
          <cell r="G285">
            <v>0.36799999999999999</v>
          </cell>
          <cell r="H285">
            <v>0</v>
          </cell>
          <cell r="I285">
            <v>0</v>
          </cell>
          <cell r="J285" t="str">
            <v>.</v>
          </cell>
          <cell r="K285">
            <v>0.36799999999999999</v>
          </cell>
          <cell r="L285">
            <v>0</v>
          </cell>
          <cell r="M285">
            <v>0</v>
          </cell>
          <cell r="N285">
            <v>0</v>
          </cell>
          <cell r="O285">
            <v>0.36799999999999999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</row>
        <row r="286">
          <cell r="A286" t="str">
            <v>517</v>
          </cell>
          <cell r="B286" t="str">
            <v>Лом и отходы, содержащие незагрязненные черные металлы в виде изделий, кусков, несортированные</v>
          </cell>
          <cell r="C286" t="str">
            <v>46101001205</v>
          </cell>
          <cell r="D286" t="str">
            <v>Энел Россия</v>
          </cell>
          <cell r="E286">
            <v>0</v>
          </cell>
          <cell r="F286">
            <v>77.204000000000008</v>
          </cell>
          <cell r="G286">
            <v>4110.1000000000004</v>
          </cell>
          <cell r="H286">
            <v>0</v>
          </cell>
          <cell r="I286">
            <v>0</v>
          </cell>
          <cell r="J286">
            <v>0</v>
          </cell>
          <cell r="K286">
            <v>4123.9449999999997</v>
          </cell>
          <cell r="L286">
            <v>4123.9449999999997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63.358999999999995</v>
          </cell>
        </row>
        <row r="287">
          <cell r="D287" t="str">
            <v>КГРЭС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</row>
        <row r="288">
          <cell r="D288" t="str">
            <v>НГРЭС</v>
          </cell>
          <cell r="E288">
            <v>0</v>
          </cell>
          <cell r="F288">
            <v>1.9119999999999999</v>
          </cell>
          <cell r="G288">
            <v>3192.8959999999997</v>
          </cell>
          <cell r="H288">
            <v>0</v>
          </cell>
          <cell r="I288">
            <v>0</v>
          </cell>
          <cell r="J288">
            <v>0</v>
          </cell>
          <cell r="K288">
            <v>3150.13</v>
          </cell>
          <cell r="L288">
            <v>3150.13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44.677999999999997</v>
          </cell>
        </row>
        <row r="289">
          <cell r="D289" t="str">
            <v>СуГРЭС</v>
          </cell>
          <cell r="E289">
            <v>0</v>
          </cell>
          <cell r="F289">
            <v>75.292000000000002</v>
          </cell>
          <cell r="G289">
            <v>917.20399999999995</v>
          </cell>
          <cell r="H289">
            <v>0</v>
          </cell>
          <cell r="I289">
            <v>0</v>
          </cell>
          <cell r="J289" t="str">
            <v>.</v>
          </cell>
          <cell r="K289">
            <v>973.81499999999994</v>
          </cell>
          <cell r="L289">
            <v>973.81499999999994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18.681000000000001</v>
          </cell>
        </row>
        <row r="290">
          <cell r="A290" t="str">
            <v>518</v>
          </cell>
          <cell r="B290" t="str">
            <v>Лом и отходы стальные несортированные</v>
          </cell>
          <cell r="C290" t="str">
            <v>46120099205</v>
          </cell>
          <cell r="D290" t="str">
            <v>Энел Россия</v>
          </cell>
          <cell r="E290">
            <v>0</v>
          </cell>
          <cell r="F290">
            <v>174.59700000000001</v>
          </cell>
          <cell r="G290">
            <v>20.759</v>
          </cell>
          <cell r="H290">
            <v>0</v>
          </cell>
          <cell r="I290">
            <v>0</v>
          </cell>
          <cell r="J290">
            <v>0</v>
          </cell>
          <cell r="K290">
            <v>92.204999999999998</v>
          </cell>
          <cell r="L290">
            <v>92.204999999999998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103.151</v>
          </cell>
        </row>
        <row r="291">
          <cell r="D291" t="str">
            <v>КГРЭС</v>
          </cell>
          <cell r="E291">
            <v>0</v>
          </cell>
          <cell r="F291">
            <v>174.59700000000001</v>
          </cell>
          <cell r="G291">
            <v>20.759</v>
          </cell>
          <cell r="H291">
            <v>0</v>
          </cell>
          <cell r="I291">
            <v>0</v>
          </cell>
          <cell r="J291">
            <v>0</v>
          </cell>
          <cell r="K291">
            <v>92.204999999999998</v>
          </cell>
          <cell r="L291">
            <v>92.204999999999998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103.151</v>
          </cell>
        </row>
        <row r="292">
          <cell r="A292" t="str">
            <v>519</v>
          </cell>
          <cell r="B292" t="str">
            <v>Лом и отходы незагрязненные, содержащие медные сплавы в виде изделий, кусков, несортированные</v>
          </cell>
          <cell r="C292" t="str">
            <v>46210001205</v>
          </cell>
          <cell r="D292" t="str">
            <v>Энел Россия</v>
          </cell>
          <cell r="E292">
            <v>0</v>
          </cell>
          <cell r="F292">
            <v>47.411000000000001</v>
          </cell>
          <cell r="G292">
            <v>43.910000000000011</v>
          </cell>
          <cell r="H292">
            <v>0</v>
          </cell>
          <cell r="I292">
            <v>0</v>
          </cell>
          <cell r="J292">
            <v>0</v>
          </cell>
          <cell r="K292">
            <v>84.078000000000003</v>
          </cell>
          <cell r="L292">
            <v>84.078000000000003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7.2430000000000003</v>
          </cell>
        </row>
        <row r="293">
          <cell r="D293" t="str">
            <v>НГРЭС</v>
          </cell>
          <cell r="E293">
            <v>0</v>
          </cell>
          <cell r="F293">
            <v>47.411000000000001</v>
          </cell>
          <cell r="G293">
            <v>43.910000000000004</v>
          </cell>
          <cell r="H293">
            <v>0</v>
          </cell>
          <cell r="I293">
            <v>0</v>
          </cell>
          <cell r="J293">
            <v>0</v>
          </cell>
          <cell r="K293">
            <v>84.078000000000003</v>
          </cell>
          <cell r="L293">
            <v>84.078000000000003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7.2430000000000003</v>
          </cell>
        </row>
        <row r="294">
          <cell r="A294" t="str">
            <v>520</v>
          </cell>
          <cell r="B294" t="str">
            <v>Лом и отходы бронзы несортированные</v>
          </cell>
          <cell r="C294" t="str">
            <v>46213099205</v>
          </cell>
          <cell r="D294" t="str">
            <v>Энел Россия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D295" t="str">
            <v>КГРЭС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D296" t="str">
            <v>СуГРЭС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 t="str">
            <v>.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521</v>
          </cell>
          <cell r="B297" t="str">
            <v>Лом и отходы латуни несортированные</v>
          </cell>
          <cell r="C297" t="str">
            <v>46214099205</v>
          </cell>
          <cell r="D297" t="str">
            <v>Энел Россия</v>
          </cell>
          <cell r="E297">
            <v>0</v>
          </cell>
          <cell r="F297">
            <v>1.56</v>
          </cell>
          <cell r="G297">
            <v>2.7229999999999999</v>
          </cell>
          <cell r="H297">
            <v>0</v>
          </cell>
          <cell r="I297">
            <v>0</v>
          </cell>
          <cell r="J297">
            <v>0</v>
          </cell>
          <cell r="K297">
            <v>1.56</v>
          </cell>
          <cell r="L297">
            <v>1.56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2.7229999999999999</v>
          </cell>
        </row>
        <row r="298">
          <cell r="D298" t="str">
            <v>КГРЭС</v>
          </cell>
          <cell r="E298">
            <v>0</v>
          </cell>
          <cell r="F298">
            <v>0.65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0.65</v>
          </cell>
          <cell r="L298">
            <v>0.65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D299" t="str">
            <v>НГРЭС</v>
          </cell>
          <cell r="E299">
            <v>0</v>
          </cell>
          <cell r="F299">
            <v>0</v>
          </cell>
          <cell r="G299">
            <v>0.29399999999999998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0.29399999999999998</v>
          </cell>
        </row>
        <row r="300">
          <cell r="D300" t="str">
            <v>СуГРЭС</v>
          </cell>
          <cell r="E300">
            <v>0</v>
          </cell>
          <cell r="F300">
            <v>0.91</v>
          </cell>
          <cell r="G300">
            <v>2.4289999999999998</v>
          </cell>
          <cell r="H300">
            <v>0</v>
          </cell>
          <cell r="I300">
            <v>0</v>
          </cell>
          <cell r="J300" t="str">
            <v>.</v>
          </cell>
          <cell r="K300">
            <v>0.91</v>
          </cell>
          <cell r="L300">
            <v>0.91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2.4289999999999998</v>
          </cell>
        </row>
        <row r="301">
          <cell r="A301" t="str">
            <v>522</v>
          </cell>
          <cell r="B301" t="str">
            <v>Лом электрических изделий из алюминия (провод, голые жилы кабелей и шнуров, шины распределительных устройств, трансформаторов, выпрямители)</v>
          </cell>
          <cell r="C301" t="str">
            <v>46220002515</v>
          </cell>
          <cell r="D301" t="str">
            <v>Энел Россия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</row>
        <row r="302">
          <cell r="D302" t="str">
            <v>НГРЭС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523</v>
          </cell>
          <cell r="B303" t="str">
            <v>Лом и отходы алюминия несортированные</v>
          </cell>
          <cell r="C303" t="str">
            <v>46220006205</v>
          </cell>
          <cell r="D303" t="str">
            <v>Энел Россия</v>
          </cell>
          <cell r="E303">
            <v>0</v>
          </cell>
          <cell r="F303">
            <v>4.2929999999999993</v>
          </cell>
          <cell r="G303">
            <v>57.311999999999991</v>
          </cell>
          <cell r="H303">
            <v>0</v>
          </cell>
          <cell r="I303">
            <v>0</v>
          </cell>
          <cell r="J303">
            <v>0</v>
          </cell>
          <cell r="K303">
            <v>41.2</v>
          </cell>
          <cell r="L303">
            <v>41.2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20.405000000000001</v>
          </cell>
        </row>
        <row r="304">
          <cell r="D304" t="str">
            <v>КГРЭС</v>
          </cell>
          <cell r="E304">
            <v>0</v>
          </cell>
          <cell r="F304">
            <v>1.1639999999999999</v>
          </cell>
          <cell r="G304">
            <v>1.9549999999999998</v>
          </cell>
          <cell r="H304">
            <v>0</v>
          </cell>
          <cell r="I304">
            <v>0</v>
          </cell>
          <cell r="J304">
            <v>0</v>
          </cell>
          <cell r="K304">
            <v>3.07</v>
          </cell>
          <cell r="L304">
            <v>3.07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4.9000000000000002E-2</v>
          </cell>
        </row>
        <row r="305">
          <cell r="D305" t="str">
            <v>НГРЭС</v>
          </cell>
          <cell r="E305">
            <v>0</v>
          </cell>
          <cell r="F305">
            <v>0.52</v>
          </cell>
          <cell r="G305">
            <v>17.326999999999998</v>
          </cell>
          <cell r="H305">
            <v>0</v>
          </cell>
          <cell r="I305">
            <v>0</v>
          </cell>
          <cell r="J305">
            <v>0</v>
          </cell>
          <cell r="K305">
            <v>2.54</v>
          </cell>
          <cell r="L305">
            <v>2.54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15.307</v>
          </cell>
        </row>
        <row r="306">
          <cell r="D306" t="str">
            <v>СуГРЭС</v>
          </cell>
          <cell r="E306">
            <v>0</v>
          </cell>
          <cell r="F306">
            <v>2.609</v>
          </cell>
          <cell r="G306">
            <v>38.03</v>
          </cell>
          <cell r="H306">
            <v>0</v>
          </cell>
          <cell r="I306">
            <v>0</v>
          </cell>
          <cell r="J306" t="str">
            <v>.</v>
          </cell>
          <cell r="K306">
            <v>35.589999999999996</v>
          </cell>
          <cell r="L306">
            <v>35.589999999999996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5.0490000000000004</v>
          </cell>
        </row>
        <row r="307">
          <cell r="A307" t="str">
            <v>524</v>
          </cell>
          <cell r="B307" t="str">
            <v>Отходы изолированных проводов и кабелей</v>
          </cell>
          <cell r="C307" t="str">
            <v>48230201525</v>
          </cell>
          <cell r="D307" t="str">
            <v>Энел Россия</v>
          </cell>
          <cell r="E307">
            <v>0</v>
          </cell>
          <cell r="F307">
            <v>5.88</v>
          </cell>
          <cell r="G307">
            <v>10.097</v>
          </cell>
          <cell r="H307">
            <v>0</v>
          </cell>
          <cell r="I307">
            <v>0</v>
          </cell>
          <cell r="J307">
            <v>0</v>
          </cell>
          <cell r="K307">
            <v>8.5359999999999996</v>
          </cell>
          <cell r="L307">
            <v>8.5359999999999996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7.4409999999999998</v>
          </cell>
        </row>
        <row r="308">
          <cell r="D308" t="str">
            <v>КГРЭС</v>
          </cell>
          <cell r="E308">
            <v>0</v>
          </cell>
          <cell r="F308">
            <v>1.41</v>
          </cell>
          <cell r="G308">
            <v>0.63200000000000001</v>
          </cell>
          <cell r="H308">
            <v>0</v>
          </cell>
          <cell r="I308">
            <v>0</v>
          </cell>
          <cell r="J308">
            <v>0</v>
          </cell>
          <cell r="K308">
            <v>1.8420000000000001</v>
          </cell>
          <cell r="L308">
            <v>1.8420000000000001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0.2</v>
          </cell>
        </row>
        <row r="309">
          <cell r="D309" t="str">
            <v>НГРЭС</v>
          </cell>
          <cell r="E309">
            <v>0</v>
          </cell>
          <cell r="F309">
            <v>4.47</v>
          </cell>
          <cell r="G309">
            <v>9.4649999999999999</v>
          </cell>
          <cell r="H309">
            <v>0</v>
          </cell>
          <cell r="I309">
            <v>0</v>
          </cell>
          <cell r="J309">
            <v>0</v>
          </cell>
          <cell r="K309">
            <v>6.6940000000000008</v>
          </cell>
          <cell r="L309">
            <v>6.6940000000000008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7.2409999999999997</v>
          </cell>
        </row>
        <row r="310">
          <cell r="A310" t="str">
            <v>525</v>
          </cell>
          <cell r="B310" t="str">
            <v>Провод медный эмалированный, потерявший потребительские свойства</v>
          </cell>
          <cell r="C310" t="str">
            <v>48230301525</v>
          </cell>
          <cell r="D310" t="str">
            <v>Энел Россия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</row>
        <row r="311">
          <cell r="D311" t="str">
            <v>НГРЭС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A312" t="str">
            <v>526</v>
          </cell>
          <cell r="B312" t="str">
            <v>Лампы накаливания, утратившие потребительские свойства</v>
          </cell>
          <cell r="C312" t="str">
            <v>48241100525</v>
          </cell>
          <cell r="D312" t="str">
            <v>Энел Россия</v>
          </cell>
          <cell r="E312">
            <v>0</v>
          </cell>
          <cell r="F312">
            <v>0</v>
          </cell>
          <cell r="G312">
            <v>0.189</v>
          </cell>
          <cell r="H312">
            <v>0</v>
          </cell>
          <cell r="I312">
            <v>0</v>
          </cell>
          <cell r="J312">
            <v>0</v>
          </cell>
          <cell r="K312">
            <v>0.189</v>
          </cell>
          <cell r="L312">
            <v>0</v>
          </cell>
          <cell r="M312">
            <v>0</v>
          </cell>
          <cell r="N312">
            <v>0</v>
          </cell>
          <cell r="O312">
            <v>0.189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</row>
        <row r="313">
          <cell r="D313" t="str">
            <v>КГРЭС</v>
          </cell>
          <cell r="E313">
            <v>0</v>
          </cell>
          <cell r="F313">
            <v>0</v>
          </cell>
          <cell r="G313">
            <v>7.2000000000000008E-2</v>
          </cell>
          <cell r="H313">
            <v>0</v>
          </cell>
          <cell r="I313">
            <v>0</v>
          </cell>
          <cell r="J313">
            <v>0</v>
          </cell>
          <cell r="K313">
            <v>7.2000000000000008E-2</v>
          </cell>
          <cell r="L313">
            <v>0</v>
          </cell>
          <cell r="M313">
            <v>0</v>
          </cell>
          <cell r="N313">
            <v>0</v>
          </cell>
          <cell r="O313">
            <v>7.2000000000000008E-2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D314" t="str">
            <v>НГРЭС</v>
          </cell>
          <cell r="E314">
            <v>0</v>
          </cell>
          <cell r="F314">
            <v>0</v>
          </cell>
          <cell r="G314">
            <v>0.11699999999999999</v>
          </cell>
          <cell r="H314">
            <v>0</v>
          </cell>
          <cell r="I314">
            <v>0</v>
          </cell>
          <cell r="J314">
            <v>0</v>
          </cell>
          <cell r="K314">
            <v>0.11699999999999999</v>
          </cell>
          <cell r="L314">
            <v>0</v>
          </cell>
          <cell r="M314">
            <v>0</v>
          </cell>
          <cell r="N314">
            <v>0</v>
          </cell>
          <cell r="O314">
            <v>0.11699999999999999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</row>
        <row r="315">
          <cell r="A315" t="str">
            <v>527</v>
          </cell>
          <cell r="B315" t="str">
            <v>Каски защитные пластмассовые, утратившие потребительские свойства</v>
          </cell>
          <cell r="C315" t="str">
            <v>49110101525</v>
          </cell>
          <cell r="D315" t="str">
            <v>Энел Россия</v>
          </cell>
          <cell r="E315">
            <v>0</v>
          </cell>
          <cell r="F315">
            <v>0</v>
          </cell>
          <cell r="G315">
            <v>8.7000000000000008E-2</v>
          </cell>
          <cell r="H315">
            <v>0</v>
          </cell>
          <cell r="I315">
            <v>0</v>
          </cell>
          <cell r="J315">
            <v>0</v>
          </cell>
          <cell r="K315">
            <v>8.6999999999999994E-2</v>
          </cell>
          <cell r="L315">
            <v>0</v>
          </cell>
          <cell r="M315">
            <v>0</v>
          </cell>
          <cell r="N315">
            <v>0</v>
          </cell>
          <cell r="O315">
            <v>8.7000000000000008E-2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</row>
        <row r="316">
          <cell r="D316" t="str">
            <v>НГРЭС</v>
          </cell>
          <cell r="E316">
            <v>0</v>
          </cell>
          <cell r="F316">
            <v>0</v>
          </cell>
          <cell r="G316">
            <v>8.7000000000000008E-2</v>
          </cell>
          <cell r="H316">
            <v>0</v>
          </cell>
          <cell r="I316">
            <v>0</v>
          </cell>
          <cell r="J316">
            <v>0</v>
          </cell>
          <cell r="K316">
            <v>8.7000000000000008E-2</v>
          </cell>
          <cell r="L316">
            <v>0</v>
          </cell>
          <cell r="M316">
            <v>0</v>
          </cell>
          <cell r="N316">
            <v>0</v>
          </cell>
          <cell r="O316">
            <v>8.6999999999999994E-2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</row>
        <row r="317">
          <cell r="A317" t="str">
            <v>528</v>
          </cell>
          <cell r="B317" t="str">
            <v>Отходы мебели деревянной офисной (содержание недревесных материалов не более 10%)</v>
          </cell>
          <cell r="C317" t="str">
            <v>49211121725</v>
          </cell>
          <cell r="D317" t="str">
            <v>Энел Россия</v>
          </cell>
          <cell r="E317">
            <v>0</v>
          </cell>
          <cell r="F317">
            <v>0</v>
          </cell>
          <cell r="G317">
            <v>3.3000000000000002E-2</v>
          </cell>
          <cell r="H317">
            <v>0</v>
          </cell>
          <cell r="I317">
            <v>0</v>
          </cell>
          <cell r="J317">
            <v>0</v>
          </cell>
          <cell r="K317">
            <v>3.3000000000000002E-2</v>
          </cell>
          <cell r="L317">
            <v>0</v>
          </cell>
          <cell r="M317">
            <v>0</v>
          </cell>
          <cell r="N317">
            <v>0</v>
          </cell>
          <cell r="O317">
            <v>3.3000000000000002E-2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D318" t="str">
            <v>КГРЭС</v>
          </cell>
          <cell r="E318">
            <v>0</v>
          </cell>
          <cell r="F318">
            <v>0</v>
          </cell>
          <cell r="G318">
            <v>3.3000000000000002E-2</v>
          </cell>
          <cell r="H318">
            <v>0</v>
          </cell>
          <cell r="I318">
            <v>0</v>
          </cell>
          <cell r="J318">
            <v>0</v>
          </cell>
          <cell r="K318">
            <v>3.3000000000000002E-2</v>
          </cell>
          <cell r="L318">
            <v>0</v>
          </cell>
          <cell r="M318">
            <v>0</v>
          </cell>
          <cell r="N318">
            <v>0</v>
          </cell>
          <cell r="O318">
            <v>3.3000000000000002E-2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</row>
        <row r="319">
          <cell r="A319" t="str">
            <v>529</v>
          </cell>
          <cell r="B319" t="str">
            <v>Мусор с защитных решеток при водозаборе</v>
          </cell>
          <cell r="C319" t="str">
            <v>71011001715</v>
          </cell>
          <cell r="D319" t="str">
            <v>Энел Россия</v>
          </cell>
          <cell r="E319">
            <v>0</v>
          </cell>
          <cell r="F319">
            <v>0</v>
          </cell>
          <cell r="G319">
            <v>42.007999999999996</v>
          </cell>
          <cell r="H319">
            <v>0</v>
          </cell>
          <cell r="I319">
            <v>0</v>
          </cell>
          <cell r="J319">
            <v>0</v>
          </cell>
          <cell r="K319">
            <v>42.007999999999996</v>
          </cell>
          <cell r="L319">
            <v>0</v>
          </cell>
          <cell r="M319">
            <v>0</v>
          </cell>
          <cell r="N319">
            <v>0</v>
          </cell>
          <cell r="O319">
            <v>42.007999999999996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</row>
        <row r="320">
          <cell r="D320" t="str">
            <v>КГРЭС</v>
          </cell>
          <cell r="E320">
            <v>0</v>
          </cell>
          <cell r="F320">
            <v>0</v>
          </cell>
          <cell r="G320">
            <v>36.4</v>
          </cell>
          <cell r="H320">
            <v>0</v>
          </cell>
          <cell r="I320">
            <v>0</v>
          </cell>
          <cell r="J320">
            <v>0</v>
          </cell>
          <cell r="K320">
            <v>36.4</v>
          </cell>
          <cell r="L320">
            <v>0</v>
          </cell>
          <cell r="M320">
            <v>0</v>
          </cell>
          <cell r="N320">
            <v>0</v>
          </cell>
          <cell r="O320">
            <v>36.4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D321" t="str">
            <v>НГРЭС</v>
          </cell>
          <cell r="E321">
            <v>0</v>
          </cell>
          <cell r="F321">
            <v>0</v>
          </cell>
          <cell r="G321">
            <v>4.0250000000000004</v>
          </cell>
          <cell r="H321">
            <v>0</v>
          </cell>
          <cell r="I321">
            <v>0</v>
          </cell>
          <cell r="J321">
            <v>0</v>
          </cell>
          <cell r="K321">
            <v>4.0250000000000004</v>
          </cell>
          <cell r="L321">
            <v>0</v>
          </cell>
          <cell r="M321">
            <v>0</v>
          </cell>
          <cell r="N321">
            <v>0</v>
          </cell>
          <cell r="O321">
            <v>4.0250000000000004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D322" t="str">
            <v>СуГРЭС</v>
          </cell>
          <cell r="E322">
            <v>0</v>
          </cell>
          <cell r="F322">
            <v>0</v>
          </cell>
          <cell r="G322">
            <v>1.583</v>
          </cell>
          <cell r="H322">
            <v>0</v>
          </cell>
          <cell r="I322">
            <v>0</v>
          </cell>
          <cell r="J322" t="str">
            <v>.</v>
          </cell>
          <cell r="K322">
            <v>1.583</v>
          </cell>
          <cell r="L322">
            <v>0</v>
          </cell>
          <cell r="M322">
            <v>0</v>
          </cell>
          <cell r="N322">
            <v>0</v>
          </cell>
          <cell r="O322">
            <v>1.583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530</v>
          </cell>
          <cell r="B323" t="str">
            <v>Отходы (осадки) водоподготовки при механической очистке природных вод</v>
          </cell>
          <cell r="C323" t="str">
            <v>71011002395</v>
          </cell>
          <cell r="D323" t="str">
            <v>Энел Россия</v>
          </cell>
          <cell r="E323">
            <v>6865.9490000000005</v>
          </cell>
          <cell r="F323">
            <v>0</v>
          </cell>
          <cell r="G323">
            <v>816.21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816.21</v>
          </cell>
          <cell r="Q323">
            <v>816.21</v>
          </cell>
          <cell r="R323">
            <v>0</v>
          </cell>
          <cell r="S323">
            <v>7682.1590000000006</v>
          </cell>
          <cell r="T323">
            <v>0</v>
          </cell>
        </row>
        <row r="324">
          <cell r="D324" t="str">
            <v>КГРЭС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D325" t="str">
            <v>НГРЭС</v>
          </cell>
          <cell r="E325">
            <v>1129.42</v>
          </cell>
          <cell r="F325">
            <v>0</v>
          </cell>
          <cell r="G325">
            <v>33.76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33.76</v>
          </cell>
          <cell r="Q325">
            <v>33.76</v>
          </cell>
          <cell r="R325">
            <v>0</v>
          </cell>
          <cell r="S325">
            <v>1163.18</v>
          </cell>
          <cell r="T325">
            <v>0</v>
          </cell>
        </row>
        <row r="326">
          <cell r="D326" t="str">
            <v>СуГРЭС</v>
          </cell>
          <cell r="E326">
            <v>5736.5290000000005</v>
          </cell>
          <cell r="F326">
            <v>0</v>
          </cell>
          <cell r="G326">
            <v>782.45</v>
          </cell>
          <cell r="H326">
            <v>0</v>
          </cell>
          <cell r="I326">
            <v>0</v>
          </cell>
          <cell r="J326" t="str">
            <v>.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782.45</v>
          </cell>
          <cell r="Q326">
            <v>782.45</v>
          </cell>
          <cell r="R326">
            <v>0</v>
          </cell>
          <cell r="S326">
            <v>6518.9790000000003</v>
          </cell>
          <cell r="T326">
            <v>0</v>
          </cell>
        </row>
        <row r="327">
          <cell r="A327" t="str">
            <v>531</v>
          </cell>
          <cell r="B327" t="str">
            <v>Ионообменные смолы отработанные при водоподготовке</v>
          </cell>
          <cell r="C327" t="str">
            <v>71021101205</v>
          </cell>
          <cell r="D327" t="str">
            <v>Энел Россия</v>
          </cell>
          <cell r="E327">
            <v>0</v>
          </cell>
          <cell r="F327">
            <v>0</v>
          </cell>
          <cell r="G327">
            <v>69.819999999999993</v>
          </cell>
          <cell r="H327">
            <v>0</v>
          </cell>
          <cell r="I327">
            <v>0</v>
          </cell>
          <cell r="J327">
            <v>0</v>
          </cell>
          <cell r="K327">
            <v>69.819999999999993</v>
          </cell>
          <cell r="L327">
            <v>0</v>
          </cell>
          <cell r="M327">
            <v>0</v>
          </cell>
          <cell r="N327">
            <v>0</v>
          </cell>
          <cell r="O327">
            <v>69.819999999999993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D328" t="str">
            <v>КГРЭС</v>
          </cell>
          <cell r="E328">
            <v>0</v>
          </cell>
          <cell r="F328">
            <v>0</v>
          </cell>
          <cell r="G328">
            <v>69.819999999999993</v>
          </cell>
          <cell r="H328">
            <v>0</v>
          </cell>
          <cell r="I328">
            <v>0</v>
          </cell>
          <cell r="J328">
            <v>0</v>
          </cell>
          <cell r="K328">
            <v>69.819999999999993</v>
          </cell>
          <cell r="L328">
            <v>0</v>
          </cell>
          <cell r="M328">
            <v>0</v>
          </cell>
          <cell r="N328">
            <v>0</v>
          </cell>
          <cell r="O328">
            <v>69.819999999999993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</row>
        <row r="329">
          <cell r="D329" t="str">
            <v>НГРЭС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D330" t="str">
            <v>СуГРЭС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 t="str">
            <v>.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</row>
        <row r="331">
          <cell r="A331" t="str">
            <v>532</v>
          </cell>
          <cell r="B331" t="str">
            <v>Растительные отходы при уходе за древесно-кустарниковыми посадками</v>
          </cell>
          <cell r="C331" t="str">
            <v>73130002205</v>
          </cell>
          <cell r="D331" t="str">
            <v>Энел Россия</v>
          </cell>
          <cell r="E331">
            <v>0</v>
          </cell>
          <cell r="F331">
            <v>0</v>
          </cell>
          <cell r="G331">
            <v>391.72300000000001</v>
          </cell>
          <cell r="H331">
            <v>0</v>
          </cell>
          <cell r="I331">
            <v>0</v>
          </cell>
          <cell r="J331">
            <v>0</v>
          </cell>
          <cell r="K331">
            <v>391.72300000000001</v>
          </cell>
          <cell r="L331">
            <v>0</v>
          </cell>
          <cell r="M331">
            <v>0</v>
          </cell>
          <cell r="N331">
            <v>0</v>
          </cell>
          <cell r="O331">
            <v>391.72300000000001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</row>
        <row r="332">
          <cell r="D332" t="str">
            <v>НГРЭС</v>
          </cell>
          <cell r="E332">
            <v>0</v>
          </cell>
          <cell r="F332">
            <v>0</v>
          </cell>
          <cell r="G332">
            <v>348.28300000000007</v>
          </cell>
          <cell r="H332">
            <v>0</v>
          </cell>
          <cell r="I332">
            <v>0</v>
          </cell>
          <cell r="J332">
            <v>0</v>
          </cell>
          <cell r="K332">
            <v>348.28300000000007</v>
          </cell>
          <cell r="L332">
            <v>0</v>
          </cell>
          <cell r="M332">
            <v>0</v>
          </cell>
          <cell r="N332">
            <v>0</v>
          </cell>
          <cell r="O332">
            <v>348.28300000000007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D333" t="str">
            <v>СуГРЭС</v>
          </cell>
          <cell r="E333">
            <v>0</v>
          </cell>
          <cell r="F333">
            <v>0</v>
          </cell>
          <cell r="G333">
            <v>43.44</v>
          </cell>
          <cell r="H333">
            <v>0</v>
          </cell>
          <cell r="I333">
            <v>0</v>
          </cell>
          <cell r="J333" t="str">
            <v>.</v>
          </cell>
          <cell r="K333">
            <v>43.440000000000005</v>
          </cell>
          <cell r="L333">
            <v>0</v>
          </cell>
          <cell r="M333">
            <v>0</v>
          </cell>
          <cell r="N333">
            <v>0</v>
          </cell>
          <cell r="O333">
            <v>43.440000000000005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</row>
        <row r="334">
          <cell r="A334" t="str">
            <v>533</v>
          </cell>
          <cell r="B334" t="str">
            <v>Растительные отходы при уходе за зелеными насаждениями на территории производственных объектов практически неопасные</v>
          </cell>
          <cell r="C334" t="str">
            <v>73338712205</v>
          </cell>
          <cell r="D334" t="str">
            <v>Энел Россия</v>
          </cell>
          <cell r="E334">
            <v>0</v>
          </cell>
          <cell r="F334">
            <v>0</v>
          </cell>
          <cell r="G334">
            <v>2.8</v>
          </cell>
          <cell r="H334">
            <v>0</v>
          </cell>
          <cell r="I334">
            <v>0</v>
          </cell>
          <cell r="J334">
            <v>0</v>
          </cell>
          <cell r="K334">
            <v>2.8</v>
          </cell>
          <cell r="L334">
            <v>2.8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</row>
        <row r="335">
          <cell r="D335" t="str">
            <v>КГРЭС</v>
          </cell>
          <cell r="E335">
            <v>0</v>
          </cell>
          <cell r="F335">
            <v>0</v>
          </cell>
          <cell r="G335">
            <v>2.8</v>
          </cell>
          <cell r="H335">
            <v>0</v>
          </cell>
          <cell r="I335">
            <v>0</v>
          </cell>
          <cell r="J335">
            <v>0</v>
          </cell>
          <cell r="K335">
            <v>2.8</v>
          </cell>
          <cell r="L335">
            <v>2.8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</row>
        <row r="336">
          <cell r="A336" t="str">
            <v>534</v>
          </cell>
          <cell r="B336" t="str">
            <v>Пищевые отходы кухонь и организаций общественного питания несортированные</v>
          </cell>
          <cell r="C336" t="str">
            <v>73610001305</v>
          </cell>
          <cell r="D336" t="str">
            <v>Энел Россия</v>
          </cell>
          <cell r="E336">
            <v>0</v>
          </cell>
          <cell r="F336">
            <v>0</v>
          </cell>
          <cell r="G336">
            <v>3.3000000000000002E-2</v>
          </cell>
          <cell r="H336">
            <v>0</v>
          </cell>
          <cell r="I336">
            <v>0</v>
          </cell>
          <cell r="J336">
            <v>0</v>
          </cell>
          <cell r="K336">
            <v>3.3000000000000002E-2</v>
          </cell>
          <cell r="L336">
            <v>0</v>
          </cell>
          <cell r="M336">
            <v>0</v>
          </cell>
          <cell r="N336">
            <v>0</v>
          </cell>
          <cell r="O336">
            <v>3.3000000000000002E-2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</row>
        <row r="337">
          <cell r="D337" t="str">
            <v>КГРЭС</v>
          </cell>
          <cell r="E337">
            <v>0</v>
          </cell>
          <cell r="F337">
            <v>0</v>
          </cell>
          <cell r="G337">
            <v>3.3000000000000002E-2</v>
          </cell>
          <cell r="H337">
            <v>0</v>
          </cell>
          <cell r="I337">
            <v>0</v>
          </cell>
          <cell r="J337">
            <v>0</v>
          </cell>
          <cell r="K337">
            <v>3.3000000000000002E-2</v>
          </cell>
          <cell r="L337">
            <v>0</v>
          </cell>
          <cell r="M337">
            <v>0</v>
          </cell>
          <cell r="N337">
            <v>0</v>
          </cell>
          <cell r="O337">
            <v>3.3000000000000002E-2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535</v>
          </cell>
          <cell r="B338" t="str">
            <v>Лом кирпичной кладки от сноса и разборки зданий</v>
          </cell>
          <cell r="C338" t="str">
            <v>81220101205</v>
          </cell>
          <cell r="D338" t="str">
            <v>Энел Россия</v>
          </cell>
          <cell r="E338">
            <v>0</v>
          </cell>
          <cell r="F338">
            <v>0</v>
          </cell>
          <cell r="G338">
            <v>571.93100000000004</v>
          </cell>
          <cell r="H338">
            <v>0</v>
          </cell>
          <cell r="I338">
            <v>0</v>
          </cell>
          <cell r="J338">
            <v>0</v>
          </cell>
          <cell r="K338">
            <v>571.93100000000004</v>
          </cell>
          <cell r="L338">
            <v>0</v>
          </cell>
          <cell r="M338">
            <v>0</v>
          </cell>
          <cell r="N338">
            <v>0</v>
          </cell>
          <cell r="O338">
            <v>571.93100000000004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</row>
        <row r="339">
          <cell r="D339" t="str">
            <v>КГРЭС</v>
          </cell>
          <cell r="E339">
            <v>0</v>
          </cell>
          <cell r="F339">
            <v>0</v>
          </cell>
          <cell r="G339">
            <v>571.93100000000004</v>
          </cell>
          <cell r="H339">
            <v>0</v>
          </cell>
          <cell r="I339">
            <v>0</v>
          </cell>
          <cell r="J339">
            <v>0</v>
          </cell>
          <cell r="K339">
            <v>571.93100000000004</v>
          </cell>
          <cell r="L339">
            <v>0</v>
          </cell>
          <cell r="M339">
            <v>0</v>
          </cell>
          <cell r="N339">
            <v>0</v>
          </cell>
          <cell r="O339">
            <v>571.93100000000004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A340" t="str">
            <v>536</v>
          </cell>
          <cell r="B340" t="str">
            <v>Отходы цемента в кусковой форме</v>
          </cell>
          <cell r="C340" t="str">
            <v>82210101215</v>
          </cell>
          <cell r="D340" t="str">
            <v>Энел Россия</v>
          </cell>
          <cell r="E340">
            <v>0</v>
          </cell>
          <cell r="F340">
            <v>0</v>
          </cell>
          <cell r="G340">
            <v>476.54399999999998</v>
          </cell>
          <cell r="H340">
            <v>0</v>
          </cell>
          <cell r="I340">
            <v>0</v>
          </cell>
          <cell r="J340">
            <v>0</v>
          </cell>
          <cell r="K340">
            <v>476.54399999999998</v>
          </cell>
          <cell r="L340">
            <v>0</v>
          </cell>
          <cell r="M340">
            <v>0</v>
          </cell>
          <cell r="N340">
            <v>0</v>
          </cell>
          <cell r="O340">
            <v>476.54399999999998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</row>
        <row r="341">
          <cell r="D341" t="str">
            <v>КГРЭС</v>
          </cell>
          <cell r="E341">
            <v>0</v>
          </cell>
          <cell r="F341">
            <v>0</v>
          </cell>
          <cell r="G341">
            <v>52.4</v>
          </cell>
          <cell r="H341">
            <v>0</v>
          </cell>
          <cell r="I341">
            <v>0</v>
          </cell>
          <cell r="J341">
            <v>0</v>
          </cell>
          <cell r="K341">
            <v>52.4</v>
          </cell>
          <cell r="L341">
            <v>0</v>
          </cell>
          <cell r="M341">
            <v>0</v>
          </cell>
          <cell r="N341">
            <v>0</v>
          </cell>
          <cell r="O341">
            <v>52.4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</row>
        <row r="342">
          <cell r="D342" t="str">
            <v>СуГРЭС</v>
          </cell>
          <cell r="E342">
            <v>0</v>
          </cell>
          <cell r="F342">
            <v>0</v>
          </cell>
          <cell r="G342">
            <v>424.14400000000001</v>
          </cell>
          <cell r="H342">
            <v>0</v>
          </cell>
          <cell r="I342">
            <v>0</v>
          </cell>
          <cell r="J342" t="str">
            <v>.</v>
          </cell>
          <cell r="K342">
            <v>424.14400000000001</v>
          </cell>
          <cell r="L342">
            <v>0</v>
          </cell>
          <cell r="M342">
            <v>0</v>
          </cell>
          <cell r="N342">
            <v>0</v>
          </cell>
          <cell r="O342">
            <v>424.14400000000001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537</v>
          </cell>
          <cell r="B343" t="str">
            <v>Лом железобетонных изделий, отходы железобетона в кусковой форме</v>
          </cell>
          <cell r="C343" t="str">
            <v>82230101215</v>
          </cell>
          <cell r="D343" t="str">
            <v>Энел Россия</v>
          </cell>
          <cell r="E343">
            <v>0</v>
          </cell>
          <cell r="F343">
            <v>0</v>
          </cell>
          <cell r="G343">
            <v>2570.9899999999998</v>
          </cell>
          <cell r="H343">
            <v>0</v>
          </cell>
          <cell r="I343">
            <v>0</v>
          </cell>
          <cell r="J343">
            <v>0</v>
          </cell>
          <cell r="K343">
            <v>2570.9899999999998</v>
          </cell>
          <cell r="L343">
            <v>2559</v>
          </cell>
          <cell r="M343">
            <v>0</v>
          </cell>
          <cell r="N343">
            <v>0</v>
          </cell>
          <cell r="O343">
            <v>11.99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</row>
        <row r="344">
          <cell r="D344" t="str">
            <v>КГРЭС</v>
          </cell>
          <cell r="E344">
            <v>0</v>
          </cell>
          <cell r="F344">
            <v>0</v>
          </cell>
          <cell r="G344">
            <v>50</v>
          </cell>
          <cell r="H344">
            <v>0</v>
          </cell>
          <cell r="I344">
            <v>0</v>
          </cell>
          <cell r="J344">
            <v>0</v>
          </cell>
          <cell r="K344">
            <v>50</v>
          </cell>
          <cell r="L344">
            <v>50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</row>
        <row r="345">
          <cell r="D345" t="str">
            <v>НГРЭС</v>
          </cell>
          <cell r="E345">
            <v>0</v>
          </cell>
          <cell r="F345">
            <v>0</v>
          </cell>
          <cell r="G345">
            <v>2520.9900000000002</v>
          </cell>
          <cell r="H345">
            <v>0</v>
          </cell>
          <cell r="I345">
            <v>0</v>
          </cell>
          <cell r="J345">
            <v>0</v>
          </cell>
          <cell r="K345">
            <v>2520.9900000000002</v>
          </cell>
          <cell r="L345">
            <v>2509</v>
          </cell>
          <cell r="M345">
            <v>0</v>
          </cell>
          <cell r="N345">
            <v>0</v>
          </cell>
          <cell r="O345">
            <v>11.99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538</v>
          </cell>
          <cell r="B346" t="str">
            <v>Лом шамотного кирпича незагрязненный</v>
          </cell>
          <cell r="C346" t="str">
            <v>91218101215</v>
          </cell>
          <cell r="D346" t="str">
            <v>Энел Россия</v>
          </cell>
          <cell r="E346">
            <v>0</v>
          </cell>
          <cell r="F346">
            <v>0</v>
          </cell>
          <cell r="G346">
            <v>1635.7230000000002</v>
          </cell>
          <cell r="H346">
            <v>0</v>
          </cell>
          <cell r="I346">
            <v>0</v>
          </cell>
          <cell r="J346">
            <v>0</v>
          </cell>
          <cell r="K346">
            <v>1635.7230000000002</v>
          </cell>
          <cell r="L346">
            <v>993</v>
          </cell>
          <cell r="M346">
            <v>0</v>
          </cell>
          <cell r="N346">
            <v>0</v>
          </cell>
          <cell r="O346">
            <v>642.72299999999996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</row>
        <row r="347">
          <cell r="D347" t="str">
            <v>НГРЭС</v>
          </cell>
          <cell r="E347">
            <v>0</v>
          </cell>
          <cell r="F347">
            <v>0</v>
          </cell>
          <cell r="G347">
            <v>1577.8969999999999</v>
          </cell>
          <cell r="H347">
            <v>0</v>
          </cell>
          <cell r="I347">
            <v>0</v>
          </cell>
          <cell r="J347">
            <v>0</v>
          </cell>
          <cell r="K347">
            <v>1577.8969999999999</v>
          </cell>
          <cell r="L347">
            <v>993</v>
          </cell>
          <cell r="M347">
            <v>0</v>
          </cell>
          <cell r="N347">
            <v>0</v>
          </cell>
          <cell r="O347">
            <v>584.89700000000005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</row>
        <row r="348">
          <cell r="D348" t="str">
            <v>СуГРЭС</v>
          </cell>
          <cell r="E348">
            <v>0</v>
          </cell>
          <cell r="F348">
            <v>0</v>
          </cell>
          <cell r="G348">
            <v>57.826000000000001</v>
          </cell>
          <cell r="H348">
            <v>0</v>
          </cell>
          <cell r="I348">
            <v>0</v>
          </cell>
          <cell r="J348" t="str">
            <v>.</v>
          </cell>
          <cell r="K348">
            <v>57.826000000000001</v>
          </cell>
          <cell r="L348">
            <v>0</v>
          </cell>
          <cell r="M348">
            <v>0</v>
          </cell>
          <cell r="N348">
            <v>0</v>
          </cell>
          <cell r="O348">
            <v>57.826000000000001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</row>
        <row r="349">
          <cell r="A349" t="str">
            <v>539</v>
          </cell>
          <cell r="B349" t="str">
            <v>Остатки и огарки стальных сварочных электродов</v>
          </cell>
          <cell r="C349" t="str">
            <v>91910001205</v>
          </cell>
          <cell r="D349" t="str">
            <v>Энел Россия</v>
          </cell>
          <cell r="E349">
            <v>0</v>
          </cell>
          <cell r="F349">
            <v>0</v>
          </cell>
          <cell r="G349">
            <v>0.45199999999999996</v>
          </cell>
          <cell r="H349">
            <v>0</v>
          </cell>
          <cell r="I349">
            <v>0</v>
          </cell>
          <cell r="J349">
            <v>0</v>
          </cell>
          <cell r="K349">
            <v>0.45199999999999996</v>
          </cell>
          <cell r="L349">
            <v>0</v>
          </cell>
          <cell r="M349">
            <v>0</v>
          </cell>
          <cell r="N349">
            <v>0</v>
          </cell>
          <cell r="O349">
            <v>0.45199999999999996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D350" t="str">
            <v>КГРЭС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D351" t="str">
            <v>НГРЭС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D352" t="str">
            <v>СуГРЭС</v>
          </cell>
          <cell r="E352">
            <v>0</v>
          </cell>
          <cell r="F352">
            <v>0</v>
          </cell>
          <cell r="G352">
            <v>0.45199999999999996</v>
          </cell>
          <cell r="H352">
            <v>0</v>
          </cell>
          <cell r="I352">
            <v>0</v>
          </cell>
          <cell r="J352" t="str">
            <v>.</v>
          </cell>
          <cell r="K352">
            <v>0.45199999999999996</v>
          </cell>
          <cell r="L352">
            <v>0</v>
          </cell>
          <cell r="M352">
            <v>0</v>
          </cell>
          <cell r="N352">
            <v>0</v>
          </cell>
          <cell r="O352">
            <v>0.45199999999999996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</row>
        <row r="353">
          <cell r="A353" t="str">
            <v>540</v>
          </cell>
          <cell r="B353" t="str">
            <v>Тормозные колодки отработанные без накладок асбестовых</v>
          </cell>
          <cell r="C353" t="str">
            <v>92031001525</v>
          </cell>
          <cell r="D353" t="str">
            <v>Энел Россия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D354" t="str">
            <v>НГРЭС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541</v>
          </cell>
          <cell r="B355" t="str">
            <v>Свечи зажигания автомобильные отработанные</v>
          </cell>
          <cell r="C355" t="str">
            <v>92191001525</v>
          </cell>
          <cell r="D355" t="str">
            <v>Энел Россия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D356" t="str">
            <v>НГРЭС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</row>
        <row r="358">
          <cell r="A358" t="str">
            <v>Ответственный исполнитель                                                                                     21.12.2021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зовое описание методологии"/>
      <sheetName val="Обозначения"/>
      <sheetName val="Результаты расчета за 2019 год"/>
      <sheetName val="Результаты расчета за 2018 год"/>
      <sheetName val="Валидация данных"/>
      <sheetName val="Реестр исправлений"/>
      <sheetName val="Инвентар. ведомость&gt;&gt;&gt;"/>
      <sheetName val="Инвентар. ведомость Scope 1"/>
      <sheetName val="Инвентар. ведомость Scope 2"/>
      <sheetName val="Коэффициенты&gt;&gt;&gt;"/>
      <sheetName val="Коэфф. перевода и расчета знач."/>
      <sheetName val="Коэффициенты эмиссии"/>
      <sheetName val="Холодильное оборудование"/>
      <sheetName val="Коэффициенты ПГП"/>
      <sheetName val="Расчетные показатели"/>
      <sheetName val="Расчет показателей"/>
      <sheetName val="Расчет показателей хладагента"/>
      <sheetName val="Исходные данные&gt;&gt;&gt;"/>
      <sheetName val="2018"/>
      <sheetName val="2019"/>
      <sheetName val="2018 ТС5"/>
      <sheetName val="2019 ТС5"/>
      <sheetName val="2018 РЦ ТС5"/>
      <sheetName val="2019 РЦ ТС5"/>
      <sheetName val="РЦ ТС5"/>
      <sheetName val="Расход топлив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C4">
            <v>1</v>
          </cell>
        </row>
        <row r="5">
          <cell r="C5">
            <v>28</v>
          </cell>
        </row>
        <row r="6">
          <cell r="C6">
            <v>265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be hidd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tatus &amp; Summary"/>
      <sheetName val="GRI 302-1"/>
      <sheetName val="GRI 302-3"/>
      <sheetName val="GRI 302-4"/>
      <sheetName val="To h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>
            <v>2018</v>
          </cell>
          <cell r="B1">
            <v>2017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tatus &amp; Summary"/>
      <sheetName val="GRI 301-1"/>
      <sheetName val="SASB RR-WT Materials"/>
      <sheetName val="GRI 303-1.SASB"/>
      <sheetName val="GRI 303-2.SASB"/>
      <sheetName val="GRI 303-3.SASB"/>
      <sheetName val="GRI 303-4.SASB"/>
      <sheetName val="GRI 303-5.SASB"/>
      <sheetName val="GRI 304-1"/>
      <sheetName val="GRI 304-2"/>
      <sheetName val="GRI 304-3"/>
      <sheetName val="GRI 304-4"/>
      <sheetName val="GRI 305-1.SASB"/>
      <sheetName val="GRI 305-1 (э)"/>
      <sheetName val="SASB IF-EU-110a.3."/>
      <sheetName val="GRI 305-2"/>
      <sheetName val="GRI 305-4"/>
      <sheetName val="GRI 305-5"/>
      <sheetName val="GRI 305-7.SASB"/>
      <sheetName val="GRI 306-2 (1)"/>
      <sheetName val="GRI 306-3"/>
      <sheetName val="GRI 306-4"/>
      <sheetName val="GRI 306-5"/>
      <sheetName val="RR-WT Ecological Impact"/>
      <sheetName val="Сверхнормативные платежи"/>
      <sheetName val="Эко затраты"/>
      <sheetName val="Уд по воде "/>
      <sheetName val="Повтор исп-е воды"/>
      <sheetName val="To hi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D1">
            <v>2018</v>
          </cell>
        </row>
        <row r="2">
          <cell r="D2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Deloitte">
  <a:themeElements>
    <a:clrScheme name="Deloitte2020">
      <a:dk1>
        <a:sysClr val="windowText" lastClr="000000"/>
      </a:dk1>
      <a:lt1>
        <a:sysClr val="window" lastClr="FFFFFF"/>
      </a:lt1>
      <a:dk2>
        <a:srgbClr val="D0D0CE"/>
      </a:dk2>
      <a:lt2>
        <a:srgbClr val="53565A"/>
      </a:lt2>
      <a:accent1>
        <a:srgbClr val="86BC25"/>
      </a:accent1>
      <a:accent2>
        <a:srgbClr val="43B02A"/>
      </a:accent2>
      <a:accent3>
        <a:srgbClr val="26890D"/>
      </a:accent3>
      <a:accent4>
        <a:srgbClr val="046A38"/>
      </a:accent4>
      <a:accent5>
        <a:srgbClr val="0D8390"/>
      </a:accent5>
      <a:accent6>
        <a:srgbClr val="007CB0"/>
      </a:accent6>
      <a:hlink>
        <a:srgbClr val="00A3E0"/>
      </a:hlink>
      <a:folHlink>
        <a:srgbClr val="7F7F7F"/>
      </a:folHlink>
    </a:clrScheme>
    <a:fontScheme name="Deloitte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l5-energo.ru/" TargetMode="External"/><Relationship Id="rId2" Type="http://schemas.openxmlformats.org/officeDocument/2006/relationships/hyperlink" Target="mailto:Ilya.Kalinin@EL5-energo.ru" TargetMode="External"/><Relationship Id="rId1" Type="http://schemas.openxmlformats.org/officeDocument/2006/relationships/hyperlink" Target="mailto:Sustainability.russia@EL5-energo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l5-energo.ru/upload/iblock/34d/deja5u7dbkcea48nglli3aypgimuvfid/Annual_report_2023.pdf" TargetMode="External"/><Relationship Id="rId4" Type="http://schemas.openxmlformats.org/officeDocument/2006/relationships/hyperlink" Target="https://www.el5-energo.ru/upload/iblock/36c/71vq1jb4epqkgawrk1jh46dhsokwwxls/Sustainability_report_2023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66"/>
    <pageSetUpPr fitToPage="1"/>
  </sheetPr>
  <dimension ref="A1:XFC24"/>
  <sheetViews>
    <sheetView showGridLines="0" showRowColHeaders="0" tabSelected="1" zoomScale="80" zoomScaleNormal="80" zoomScaleSheetLayoutView="55" workbookViewId="0">
      <selection activeCell="B2" sqref="B2:J2"/>
    </sheetView>
  </sheetViews>
  <sheetFormatPr defaultColWidth="0" defaultRowHeight="12.75" customHeight="1" zeroHeight="1" x14ac:dyDescent="0.35"/>
  <cols>
    <col min="1" max="1" width="4.5" style="501" customWidth="1"/>
    <col min="2" max="2" width="1.75" style="502" customWidth="1"/>
    <col min="3" max="3" width="41.75" style="501" customWidth="1"/>
    <col min="4" max="4" width="8" style="501" customWidth="1"/>
    <col min="5" max="5" width="8.375" style="501" customWidth="1"/>
    <col min="6" max="9" width="8" style="501" customWidth="1"/>
    <col min="10" max="10" width="12.125" style="501" customWidth="1"/>
    <col min="11" max="11" width="8" style="501" customWidth="1"/>
    <col min="12" max="14" width="8" style="501" hidden="1"/>
    <col min="15" max="15" width="13.75" style="501" hidden="1"/>
    <col min="16" max="16" width="2.625" style="501" hidden="1"/>
    <col min="17" max="555" width="0" style="501" hidden="1"/>
    <col min="556" max="16383" width="8" style="501" hidden="1"/>
    <col min="16384" max="16384" width="0.5" style="501" customWidth="1"/>
  </cols>
  <sheetData>
    <row r="1" spans="1:555" ht="9" customHeight="1" x14ac:dyDescent="0.35">
      <c r="A1" s="123"/>
      <c r="B1" s="500"/>
      <c r="C1" s="124"/>
      <c r="D1" s="124"/>
      <c r="E1" s="124"/>
      <c r="F1" s="124"/>
      <c r="G1" s="124"/>
      <c r="H1" s="124"/>
      <c r="I1" s="124"/>
      <c r="J1" s="124"/>
      <c r="K1" s="125"/>
    </row>
    <row r="2" spans="1:555" ht="22.5" x14ac:dyDescent="0.6">
      <c r="A2" s="126"/>
      <c r="B2" s="588" t="s">
        <v>509</v>
      </c>
      <c r="C2" s="588"/>
      <c r="D2" s="588"/>
      <c r="E2" s="588"/>
      <c r="F2" s="588"/>
      <c r="G2" s="588"/>
      <c r="H2" s="588"/>
      <c r="I2" s="588"/>
      <c r="J2" s="588"/>
      <c r="K2" s="127"/>
    </row>
    <row r="3" spans="1:555" ht="17.25" customHeight="1" x14ac:dyDescent="0.55000000000000004">
      <c r="A3" s="126"/>
      <c r="B3" s="589"/>
      <c r="C3" s="589"/>
      <c r="D3" s="589"/>
      <c r="E3" s="589"/>
      <c r="F3" s="589"/>
      <c r="G3" s="589"/>
      <c r="H3" s="589"/>
      <c r="I3" s="589"/>
      <c r="J3" s="589"/>
      <c r="K3" s="127"/>
    </row>
    <row r="4" spans="1:555" x14ac:dyDescent="0.35">
      <c r="A4" s="126"/>
      <c r="K4" s="127"/>
    </row>
    <row r="5" spans="1:555" s="77" customFormat="1" ht="77.25" customHeight="1" x14ac:dyDescent="0.75">
      <c r="A5" s="128"/>
      <c r="C5" s="587" t="s">
        <v>550</v>
      </c>
      <c r="D5" s="587"/>
      <c r="E5" s="587"/>
      <c r="F5" s="587"/>
      <c r="G5" s="587"/>
      <c r="H5" s="587"/>
      <c r="I5" s="587"/>
      <c r="J5" s="587"/>
      <c r="K5" s="510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1"/>
      <c r="AF5" s="501"/>
      <c r="AG5" s="501"/>
      <c r="AH5" s="501"/>
      <c r="AI5" s="501"/>
      <c r="AJ5" s="501"/>
      <c r="AK5" s="501"/>
      <c r="AL5" s="501"/>
      <c r="AM5" s="501"/>
      <c r="AN5" s="501"/>
      <c r="AO5" s="501"/>
      <c r="AP5" s="501"/>
      <c r="AQ5" s="501"/>
      <c r="AR5" s="501"/>
      <c r="AS5" s="501"/>
      <c r="AT5" s="501"/>
      <c r="AU5" s="501"/>
      <c r="AV5" s="501"/>
      <c r="AW5" s="501"/>
      <c r="AX5" s="501"/>
      <c r="AY5" s="501"/>
      <c r="AZ5" s="501"/>
      <c r="BA5" s="501"/>
      <c r="BB5" s="501"/>
      <c r="BC5" s="501"/>
      <c r="BD5" s="501"/>
      <c r="BE5" s="501"/>
      <c r="BF5" s="501"/>
      <c r="BG5" s="501"/>
      <c r="BH5" s="501"/>
      <c r="BI5" s="501"/>
      <c r="BJ5" s="501"/>
      <c r="BK5" s="501"/>
      <c r="BL5" s="501"/>
      <c r="BM5" s="501"/>
      <c r="BN5" s="501"/>
      <c r="BO5" s="501"/>
      <c r="BP5" s="501"/>
      <c r="BQ5" s="501"/>
      <c r="BR5" s="501"/>
      <c r="BS5" s="501"/>
      <c r="BT5" s="501"/>
      <c r="BU5" s="501"/>
      <c r="BV5" s="501"/>
      <c r="BW5" s="501"/>
      <c r="BX5" s="501"/>
      <c r="BY5" s="501"/>
      <c r="BZ5" s="501"/>
      <c r="CA5" s="501"/>
      <c r="CB5" s="501"/>
      <c r="CC5" s="501"/>
      <c r="CD5" s="501"/>
      <c r="CE5" s="501"/>
      <c r="CF5" s="501"/>
      <c r="CG5" s="501"/>
      <c r="CH5" s="501"/>
      <c r="CI5" s="501"/>
      <c r="CJ5" s="501"/>
      <c r="CK5" s="501"/>
      <c r="CL5" s="501"/>
      <c r="CM5" s="501"/>
      <c r="CN5" s="501"/>
      <c r="CO5" s="501"/>
      <c r="CP5" s="501"/>
      <c r="CQ5" s="501"/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1"/>
      <c r="DH5" s="501"/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1"/>
      <c r="EI5" s="501"/>
      <c r="EJ5" s="501"/>
      <c r="EK5" s="501"/>
      <c r="EL5" s="501"/>
      <c r="EM5" s="501"/>
      <c r="EN5" s="501"/>
      <c r="EO5" s="501"/>
      <c r="EP5" s="501"/>
      <c r="EQ5" s="501"/>
      <c r="ER5" s="501"/>
      <c r="ES5" s="501"/>
      <c r="ET5" s="501"/>
      <c r="EU5" s="501"/>
      <c r="EV5" s="501"/>
      <c r="EW5" s="501"/>
      <c r="EX5" s="501"/>
      <c r="EY5" s="501"/>
      <c r="EZ5" s="501"/>
      <c r="FA5" s="501"/>
      <c r="FB5" s="501"/>
      <c r="FC5" s="501"/>
      <c r="FD5" s="501"/>
      <c r="FE5" s="501"/>
      <c r="FF5" s="501"/>
      <c r="FG5" s="501"/>
      <c r="FH5" s="501"/>
      <c r="FI5" s="501"/>
      <c r="FJ5" s="501"/>
      <c r="FK5" s="501"/>
      <c r="FL5" s="501"/>
      <c r="FM5" s="501"/>
      <c r="FN5" s="501"/>
      <c r="FO5" s="501"/>
      <c r="FP5" s="501"/>
      <c r="FQ5" s="501"/>
      <c r="FR5" s="501"/>
      <c r="FS5" s="501"/>
      <c r="FT5" s="501"/>
      <c r="FU5" s="501"/>
      <c r="FV5" s="501"/>
      <c r="FW5" s="501"/>
      <c r="FX5" s="501"/>
      <c r="FY5" s="501"/>
      <c r="FZ5" s="501"/>
      <c r="GA5" s="501"/>
      <c r="GB5" s="501"/>
      <c r="GC5" s="501"/>
      <c r="GD5" s="501"/>
      <c r="GE5" s="501"/>
      <c r="GF5" s="501"/>
      <c r="GG5" s="501"/>
      <c r="GH5" s="501"/>
      <c r="GI5" s="501"/>
      <c r="GJ5" s="501"/>
      <c r="GK5" s="501"/>
      <c r="GL5" s="501"/>
      <c r="GM5" s="501"/>
      <c r="GN5" s="501"/>
      <c r="GO5" s="501"/>
      <c r="GP5" s="501"/>
      <c r="GQ5" s="501"/>
      <c r="GR5" s="501"/>
      <c r="GS5" s="501"/>
      <c r="GT5" s="501"/>
      <c r="GU5" s="501"/>
      <c r="GV5" s="501"/>
      <c r="GW5" s="501"/>
      <c r="GX5" s="501"/>
      <c r="GY5" s="501"/>
      <c r="GZ5" s="501"/>
      <c r="HA5" s="501"/>
      <c r="HB5" s="501"/>
      <c r="HC5" s="501"/>
      <c r="HD5" s="501"/>
      <c r="HE5" s="501"/>
      <c r="HF5" s="501"/>
      <c r="HG5" s="501"/>
      <c r="HH5" s="501"/>
      <c r="HI5" s="501"/>
      <c r="HJ5" s="501"/>
      <c r="HK5" s="501"/>
      <c r="HL5" s="501"/>
      <c r="HM5" s="501"/>
      <c r="HN5" s="501"/>
      <c r="HO5" s="501"/>
      <c r="HP5" s="501"/>
      <c r="HQ5" s="501"/>
      <c r="HR5" s="501"/>
      <c r="HS5" s="501"/>
      <c r="HT5" s="501"/>
      <c r="HU5" s="501"/>
      <c r="HV5" s="501"/>
      <c r="HW5" s="501"/>
      <c r="HX5" s="501"/>
      <c r="HY5" s="501"/>
      <c r="HZ5" s="501"/>
      <c r="IA5" s="501"/>
      <c r="IB5" s="501"/>
      <c r="IC5" s="501"/>
      <c r="ID5" s="501"/>
      <c r="IE5" s="501"/>
      <c r="IF5" s="501"/>
      <c r="IG5" s="501"/>
      <c r="IH5" s="501"/>
      <c r="II5" s="501"/>
      <c r="IJ5" s="501"/>
      <c r="IK5" s="501"/>
      <c r="IL5" s="501"/>
      <c r="IM5" s="501"/>
      <c r="IN5" s="501"/>
      <c r="IO5" s="501"/>
      <c r="IP5" s="501"/>
      <c r="IQ5" s="501"/>
      <c r="IR5" s="501"/>
      <c r="IS5" s="501"/>
      <c r="IT5" s="501"/>
      <c r="IU5" s="501"/>
      <c r="IV5" s="501"/>
      <c r="IW5" s="501"/>
      <c r="IX5" s="501"/>
      <c r="IY5" s="501"/>
      <c r="IZ5" s="501"/>
      <c r="JA5" s="501"/>
      <c r="JB5" s="501"/>
      <c r="JC5" s="501"/>
      <c r="JD5" s="501"/>
      <c r="JE5" s="501"/>
      <c r="JF5" s="501"/>
      <c r="JG5" s="501"/>
      <c r="JH5" s="501"/>
      <c r="JI5" s="501"/>
      <c r="JJ5" s="501"/>
      <c r="JK5" s="501"/>
      <c r="JL5" s="501"/>
      <c r="JM5" s="501"/>
      <c r="JN5" s="501"/>
      <c r="JO5" s="501"/>
      <c r="JP5" s="501"/>
      <c r="JQ5" s="501"/>
      <c r="JR5" s="501"/>
      <c r="JS5" s="501"/>
      <c r="JT5" s="501"/>
      <c r="JU5" s="501"/>
      <c r="JV5" s="501"/>
      <c r="JW5" s="501"/>
      <c r="JX5" s="501"/>
      <c r="JY5" s="501"/>
      <c r="JZ5" s="501"/>
      <c r="KA5" s="501"/>
      <c r="KB5" s="501"/>
      <c r="KC5" s="501"/>
      <c r="KD5" s="501"/>
      <c r="KE5" s="501"/>
      <c r="KF5" s="501"/>
      <c r="KG5" s="501"/>
      <c r="KH5" s="501"/>
      <c r="KI5" s="501"/>
      <c r="KJ5" s="501"/>
      <c r="KK5" s="501"/>
      <c r="KL5" s="501"/>
      <c r="KM5" s="501"/>
      <c r="KN5" s="501"/>
      <c r="KO5" s="501"/>
      <c r="KP5" s="501"/>
      <c r="KQ5" s="501"/>
      <c r="KR5" s="501"/>
      <c r="KS5" s="501"/>
      <c r="KT5" s="501"/>
      <c r="KU5" s="501"/>
      <c r="KV5" s="501"/>
      <c r="KW5" s="501"/>
      <c r="KX5" s="501"/>
      <c r="KY5" s="501"/>
      <c r="KZ5" s="501"/>
      <c r="LA5" s="501"/>
      <c r="LB5" s="501"/>
      <c r="LC5" s="501"/>
      <c r="LD5" s="501"/>
      <c r="LE5" s="501"/>
      <c r="LF5" s="501"/>
      <c r="LG5" s="501"/>
      <c r="LH5" s="501"/>
      <c r="LI5" s="501"/>
      <c r="LJ5" s="501"/>
      <c r="LK5" s="501"/>
      <c r="LL5" s="501"/>
      <c r="LM5" s="501"/>
      <c r="LN5" s="501"/>
      <c r="LO5" s="501"/>
      <c r="LP5" s="501"/>
      <c r="LQ5" s="501"/>
      <c r="LR5" s="501"/>
      <c r="LS5" s="501"/>
      <c r="LT5" s="501"/>
      <c r="LU5" s="501"/>
      <c r="LV5" s="501"/>
      <c r="LW5" s="501"/>
      <c r="LX5" s="501"/>
      <c r="LY5" s="501"/>
      <c r="LZ5" s="501"/>
      <c r="MA5" s="501"/>
      <c r="MB5" s="501"/>
      <c r="MC5" s="501"/>
      <c r="MD5" s="501"/>
      <c r="ME5" s="501"/>
      <c r="MF5" s="501"/>
      <c r="MG5" s="501"/>
      <c r="MH5" s="501"/>
      <c r="MI5" s="501"/>
      <c r="MJ5" s="501"/>
      <c r="MK5" s="501"/>
      <c r="ML5" s="501"/>
      <c r="MM5" s="501"/>
      <c r="MN5" s="501"/>
      <c r="MO5" s="501"/>
      <c r="MP5" s="501"/>
      <c r="MQ5" s="501"/>
      <c r="MR5" s="501"/>
      <c r="MS5" s="501"/>
      <c r="MT5" s="501"/>
      <c r="MU5" s="501"/>
      <c r="MV5" s="501"/>
      <c r="MW5" s="501"/>
      <c r="MX5" s="501"/>
      <c r="MY5" s="501"/>
      <c r="MZ5" s="501"/>
      <c r="NA5" s="501"/>
      <c r="NB5" s="501"/>
      <c r="NC5" s="501"/>
      <c r="ND5" s="501"/>
      <c r="NE5" s="501"/>
      <c r="NF5" s="501"/>
      <c r="NG5" s="501"/>
      <c r="NH5" s="501"/>
      <c r="NI5" s="501"/>
      <c r="NJ5" s="501"/>
      <c r="NK5" s="501"/>
      <c r="NL5" s="501"/>
      <c r="NM5" s="501"/>
      <c r="NN5" s="501"/>
      <c r="NO5" s="501"/>
      <c r="NP5" s="501"/>
      <c r="NQ5" s="501"/>
      <c r="NR5" s="501"/>
      <c r="NS5" s="501"/>
      <c r="NT5" s="501"/>
      <c r="NU5" s="501"/>
      <c r="NV5" s="501"/>
      <c r="NW5" s="501"/>
      <c r="NX5" s="501"/>
      <c r="NY5" s="501"/>
      <c r="NZ5" s="501"/>
      <c r="OA5" s="501"/>
      <c r="OB5" s="501"/>
      <c r="OC5" s="501"/>
      <c r="OD5" s="501"/>
      <c r="OE5" s="501"/>
      <c r="OF5" s="501"/>
      <c r="OG5" s="501"/>
      <c r="OH5" s="501"/>
      <c r="OI5" s="501"/>
      <c r="OJ5" s="501"/>
      <c r="OK5" s="501"/>
      <c r="OL5" s="501"/>
      <c r="OM5" s="501"/>
      <c r="ON5" s="501"/>
      <c r="OO5" s="501"/>
      <c r="OP5" s="501"/>
      <c r="OQ5" s="501"/>
      <c r="OR5" s="501"/>
      <c r="OS5" s="501"/>
      <c r="OT5" s="501"/>
      <c r="OU5" s="501"/>
      <c r="OV5" s="501"/>
      <c r="OW5" s="501"/>
      <c r="OX5" s="501"/>
      <c r="OY5" s="501"/>
      <c r="OZ5" s="501"/>
      <c r="PA5" s="501"/>
      <c r="PB5" s="501"/>
      <c r="PC5" s="501"/>
      <c r="PD5" s="501"/>
      <c r="PE5" s="501"/>
      <c r="PF5" s="501"/>
      <c r="PG5" s="501"/>
      <c r="PH5" s="501"/>
      <c r="PI5" s="501"/>
      <c r="PJ5" s="501"/>
      <c r="PK5" s="501"/>
      <c r="PL5" s="501"/>
      <c r="PM5" s="501"/>
      <c r="PN5" s="501"/>
      <c r="PO5" s="501"/>
      <c r="PP5" s="501"/>
      <c r="PQ5" s="501"/>
      <c r="PR5" s="501"/>
      <c r="PS5" s="501"/>
      <c r="PT5" s="501"/>
      <c r="PU5" s="501"/>
      <c r="PV5" s="501"/>
      <c r="PW5" s="501"/>
      <c r="PX5" s="501"/>
      <c r="PY5" s="501"/>
      <c r="PZ5" s="501"/>
      <c r="QA5" s="501"/>
      <c r="QB5" s="501"/>
      <c r="QC5" s="501"/>
      <c r="QD5" s="501"/>
      <c r="QE5" s="501"/>
      <c r="QF5" s="501"/>
      <c r="QG5" s="501"/>
      <c r="QH5" s="501"/>
      <c r="QI5" s="501"/>
      <c r="QJ5" s="501"/>
      <c r="QK5" s="501"/>
      <c r="QL5" s="501"/>
      <c r="QM5" s="501"/>
      <c r="QN5" s="501"/>
      <c r="QO5" s="501"/>
      <c r="QP5" s="501"/>
      <c r="QQ5" s="501"/>
      <c r="QR5" s="501"/>
      <c r="QS5" s="501"/>
      <c r="QT5" s="501"/>
      <c r="QU5" s="501"/>
      <c r="QV5" s="501"/>
      <c r="QW5" s="501"/>
      <c r="QX5" s="501"/>
      <c r="QY5" s="501"/>
      <c r="QZ5" s="501"/>
      <c r="RA5" s="501"/>
      <c r="RB5" s="501"/>
      <c r="RC5" s="501"/>
      <c r="RD5" s="501"/>
      <c r="RE5" s="501"/>
      <c r="RF5" s="501"/>
      <c r="RG5" s="501"/>
      <c r="RH5" s="501"/>
      <c r="RI5" s="501"/>
      <c r="RJ5" s="501"/>
      <c r="RK5" s="501"/>
      <c r="RL5" s="501"/>
      <c r="RM5" s="501"/>
      <c r="RN5" s="501"/>
      <c r="RO5" s="501"/>
      <c r="RP5" s="501"/>
      <c r="RQ5" s="501"/>
      <c r="RR5" s="501"/>
      <c r="RS5" s="501"/>
      <c r="RT5" s="501"/>
      <c r="RU5" s="501"/>
      <c r="RV5" s="501"/>
      <c r="RW5" s="501"/>
      <c r="RX5" s="501"/>
      <c r="RY5" s="501"/>
      <c r="RZ5" s="501"/>
      <c r="SA5" s="501"/>
      <c r="SB5" s="501"/>
      <c r="SC5" s="501"/>
      <c r="SD5" s="501"/>
      <c r="SE5" s="501"/>
      <c r="SF5" s="501"/>
      <c r="SG5" s="501"/>
      <c r="SH5" s="501"/>
      <c r="SI5" s="501"/>
      <c r="SJ5" s="501"/>
      <c r="SK5" s="501"/>
      <c r="SL5" s="501"/>
      <c r="SM5" s="501"/>
      <c r="SN5" s="501"/>
      <c r="SO5" s="501"/>
      <c r="SP5" s="501"/>
      <c r="SQ5" s="501"/>
      <c r="SR5" s="501"/>
      <c r="SS5" s="501"/>
      <c r="ST5" s="501"/>
      <c r="SU5" s="501"/>
      <c r="SV5" s="501"/>
      <c r="SW5" s="501"/>
      <c r="SX5" s="501"/>
      <c r="SY5" s="501"/>
      <c r="SZ5" s="501"/>
      <c r="TA5" s="501"/>
      <c r="TB5" s="501"/>
      <c r="TC5" s="501"/>
      <c r="TD5" s="501"/>
      <c r="TE5" s="501"/>
      <c r="TF5" s="501"/>
      <c r="TG5" s="501"/>
      <c r="TH5" s="501"/>
      <c r="TI5" s="501"/>
      <c r="TJ5" s="501"/>
      <c r="TK5" s="501"/>
      <c r="TL5" s="501"/>
      <c r="TM5" s="501"/>
      <c r="TN5" s="501"/>
      <c r="TO5" s="501"/>
      <c r="TP5" s="501"/>
      <c r="TQ5" s="501"/>
      <c r="TR5" s="501"/>
      <c r="TS5" s="501"/>
      <c r="TT5" s="501"/>
      <c r="TU5" s="501"/>
      <c r="TV5" s="501"/>
      <c r="TW5" s="501"/>
      <c r="TX5" s="501"/>
      <c r="TY5" s="501"/>
      <c r="TZ5" s="501"/>
      <c r="UA5" s="501"/>
      <c r="UB5" s="501"/>
      <c r="UC5" s="501"/>
      <c r="UD5" s="501"/>
      <c r="UE5" s="501"/>
      <c r="UF5" s="501"/>
      <c r="UG5" s="501"/>
      <c r="UH5" s="501"/>
      <c r="UI5" s="501"/>
    </row>
    <row r="6" spans="1:555" s="77" customFormat="1" ht="14.25" customHeight="1" x14ac:dyDescent="0.75">
      <c r="A6" s="128"/>
      <c r="B6" s="503"/>
      <c r="C6" s="504"/>
      <c r="D6" s="504"/>
      <c r="E6" s="504"/>
      <c r="F6" s="504"/>
      <c r="G6" s="504"/>
      <c r="H6" s="504"/>
      <c r="I6" s="504"/>
      <c r="J6" s="504"/>
      <c r="K6" s="485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1"/>
      <c r="BB6" s="501"/>
      <c r="BC6" s="501"/>
      <c r="BD6" s="501"/>
      <c r="BE6" s="501"/>
      <c r="BF6" s="501"/>
      <c r="BG6" s="501"/>
      <c r="BH6" s="501"/>
      <c r="BI6" s="501"/>
      <c r="BJ6" s="501"/>
      <c r="BK6" s="501"/>
      <c r="BL6" s="501"/>
      <c r="BM6" s="501"/>
      <c r="BN6" s="501"/>
      <c r="BO6" s="501"/>
      <c r="BP6" s="501"/>
      <c r="BQ6" s="501"/>
      <c r="BR6" s="501"/>
      <c r="BS6" s="501"/>
      <c r="BT6" s="501"/>
      <c r="BU6" s="501"/>
      <c r="BV6" s="501"/>
      <c r="BW6" s="501"/>
      <c r="BX6" s="501"/>
      <c r="BY6" s="501"/>
      <c r="BZ6" s="501"/>
      <c r="CA6" s="501"/>
      <c r="CB6" s="501"/>
      <c r="CC6" s="501"/>
      <c r="CD6" s="501"/>
      <c r="CE6" s="501"/>
      <c r="CF6" s="501"/>
      <c r="CG6" s="501"/>
      <c r="CH6" s="501"/>
      <c r="CI6" s="501"/>
      <c r="CJ6" s="501"/>
      <c r="CK6" s="501"/>
      <c r="CL6" s="501"/>
      <c r="CM6" s="501"/>
      <c r="CN6" s="501"/>
      <c r="CO6" s="501"/>
      <c r="CP6" s="501"/>
      <c r="CQ6" s="501"/>
      <c r="CR6" s="501"/>
      <c r="CS6" s="501"/>
      <c r="CT6" s="501"/>
      <c r="CU6" s="501"/>
      <c r="CV6" s="501"/>
      <c r="CW6" s="501"/>
      <c r="CX6" s="501"/>
      <c r="CY6" s="501"/>
      <c r="CZ6" s="501"/>
      <c r="DA6" s="501"/>
      <c r="DB6" s="501"/>
      <c r="DC6" s="501"/>
      <c r="DD6" s="501"/>
      <c r="DE6" s="501"/>
      <c r="DF6" s="501"/>
      <c r="DG6" s="501"/>
      <c r="DH6" s="501"/>
      <c r="DI6" s="501"/>
      <c r="DJ6" s="501"/>
      <c r="DK6" s="501"/>
      <c r="DL6" s="501"/>
      <c r="DM6" s="501"/>
      <c r="DN6" s="501"/>
      <c r="DO6" s="501"/>
      <c r="DP6" s="501"/>
      <c r="DQ6" s="501"/>
      <c r="DR6" s="501"/>
      <c r="DS6" s="501"/>
      <c r="DT6" s="501"/>
      <c r="DU6" s="501"/>
      <c r="DV6" s="501"/>
      <c r="DW6" s="501"/>
      <c r="DX6" s="501"/>
      <c r="DY6" s="501"/>
      <c r="DZ6" s="501"/>
      <c r="EA6" s="501"/>
      <c r="EB6" s="501"/>
      <c r="EC6" s="501"/>
      <c r="ED6" s="501"/>
      <c r="EE6" s="501"/>
      <c r="EF6" s="501"/>
      <c r="EG6" s="501"/>
      <c r="EH6" s="501"/>
      <c r="EI6" s="501"/>
      <c r="EJ6" s="501"/>
      <c r="EK6" s="501"/>
      <c r="EL6" s="501"/>
      <c r="EM6" s="501"/>
      <c r="EN6" s="501"/>
      <c r="EO6" s="501"/>
      <c r="EP6" s="501"/>
      <c r="EQ6" s="501"/>
      <c r="ER6" s="501"/>
      <c r="ES6" s="501"/>
      <c r="ET6" s="501"/>
      <c r="EU6" s="501"/>
      <c r="EV6" s="501"/>
      <c r="EW6" s="501"/>
      <c r="EX6" s="501"/>
      <c r="EY6" s="501"/>
      <c r="EZ6" s="501"/>
      <c r="FA6" s="501"/>
      <c r="FB6" s="501"/>
      <c r="FC6" s="501"/>
      <c r="FD6" s="501"/>
      <c r="FE6" s="501"/>
      <c r="FF6" s="501"/>
      <c r="FG6" s="501"/>
      <c r="FH6" s="501"/>
      <c r="FI6" s="501"/>
      <c r="FJ6" s="501"/>
      <c r="FK6" s="501"/>
      <c r="FL6" s="501"/>
      <c r="FM6" s="501"/>
      <c r="FN6" s="501"/>
      <c r="FO6" s="501"/>
      <c r="FP6" s="501"/>
      <c r="FQ6" s="501"/>
      <c r="FR6" s="501"/>
      <c r="FS6" s="501"/>
      <c r="FT6" s="501"/>
      <c r="FU6" s="501"/>
      <c r="FV6" s="501"/>
      <c r="FW6" s="501"/>
      <c r="FX6" s="501"/>
      <c r="FY6" s="501"/>
      <c r="FZ6" s="501"/>
      <c r="GA6" s="501"/>
      <c r="GB6" s="501"/>
      <c r="GC6" s="501"/>
      <c r="GD6" s="501"/>
      <c r="GE6" s="501"/>
      <c r="GF6" s="501"/>
      <c r="GG6" s="501"/>
      <c r="GH6" s="501"/>
      <c r="GI6" s="501"/>
      <c r="GJ6" s="501"/>
      <c r="GK6" s="501"/>
      <c r="GL6" s="501"/>
      <c r="GM6" s="501"/>
      <c r="GN6" s="501"/>
      <c r="GO6" s="501"/>
      <c r="GP6" s="501"/>
      <c r="GQ6" s="501"/>
      <c r="GR6" s="501"/>
      <c r="GS6" s="501"/>
      <c r="GT6" s="501"/>
      <c r="GU6" s="501"/>
      <c r="GV6" s="501"/>
      <c r="GW6" s="501"/>
      <c r="GX6" s="501"/>
      <c r="GY6" s="501"/>
      <c r="GZ6" s="501"/>
      <c r="HA6" s="501"/>
      <c r="HB6" s="501"/>
      <c r="HC6" s="501"/>
      <c r="HD6" s="501"/>
      <c r="HE6" s="501"/>
      <c r="HF6" s="501"/>
      <c r="HG6" s="501"/>
      <c r="HH6" s="501"/>
      <c r="HI6" s="501"/>
      <c r="HJ6" s="501"/>
      <c r="HK6" s="501"/>
      <c r="HL6" s="501"/>
      <c r="HM6" s="501"/>
      <c r="HN6" s="501"/>
      <c r="HO6" s="501"/>
      <c r="HP6" s="501"/>
      <c r="HQ6" s="501"/>
      <c r="HR6" s="501"/>
      <c r="HS6" s="501"/>
      <c r="HT6" s="501"/>
      <c r="HU6" s="501"/>
      <c r="HV6" s="501"/>
      <c r="HW6" s="501"/>
      <c r="HX6" s="501"/>
      <c r="HY6" s="501"/>
      <c r="HZ6" s="501"/>
      <c r="IA6" s="501"/>
      <c r="IB6" s="501"/>
      <c r="IC6" s="501"/>
      <c r="ID6" s="501"/>
      <c r="IE6" s="501"/>
      <c r="IF6" s="501"/>
      <c r="IG6" s="501"/>
      <c r="IH6" s="501"/>
      <c r="II6" s="501"/>
      <c r="IJ6" s="501"/>
      <c r="IK6" s="501"/>
      <c r="IL6" s="501"/>
      <c r="IM6" s="501"/>
      <c r="IN6" s="501"/>
      <c r="IO6" s="501"/>
      <c r="IP6" s="501"/>
      <c r="IQ6" s="501"/>
      <c r="IR6" s="501"/>
      <c r="IS6" s="501"/>
      <c r="IT6" s="501"/>
      <c r="IU6" s="501"/>
      <c r="IV6" s="501"/>
      <c r="IW6" s="501"/>
      <c r="IX6" s="501"/>
      <c r="IY6" s="501"/>
      <c r="IZ6" s="501"/>
      <c r="JA6" s="501"/>
      <c r="JB6" s="501"/>
      <c r="JC6" s="501"/>
      <c r="JD6" s="501"/>
      <c r="JE6" s="501"/>
      <c r="JF6" s="501"/>
      <c r="JG6" s="501"/>
      <c r="JH6" s="501"/>
      <c r="JI6" s="501"/>
      <c r="JJ6" s="501"/>
      <c r="JK6" s="501"/>
      <c r="JL6" s="501"/>
      <c r="JM6" s="501"/>
      <c r="JN6" s="501"/>
      <c r="JO6" s="501"/>
      <c r="JP6" s="501"/>
      <c r="JQ6" s="501"/>
      <c r="JR6" s="501"/>
      <c r="JS6" s="501"/>
      <c r="JT6" s="501"/>
      <c r="JU6" s="501"/>
      <c r="JV6" s="501"/>
      <c r="JW6" s="501"/>
      <c r="JX6" s="501"/>
      <c r="JY6" s="501"/>
      <c r="JZ6" s="501"/>
      <c r="KA6" s="501"/>
      <c r="KB6" s="501"/>
      <c r="KC6" s="501"/>
      <c r="KD6" s="501"/>
      <c r="KE6" s="501"/>
      <c r="KF6" s="501"/>
      <c r="KG6" s="501"/>
      <c r="KH6" s="501"/>
      <c r="KI6" s="501"/>
      <c r="KJ6" s="501"/>
      <c r="KK6" s="501"/>
      <c r="KL6" s="501"/>
      <c r="KM6" s="501"/>
      <c r="KN6" s="501"/>
      <c r="KO6" s="501"/>
      <c r="KP6" s="501"/>
      <c r="KQ6" s="501"/>
      <c r="KR6" s="501"/>
      <c r="KS6" s="501"/>
      <c r="KT6" s="501"/>
      <c r="KU6" s="501"/>
      <c r="KV6" s="501"/>
      <c r="KW6" s="501"/>
      <c r="KX6" s="501"/>
      <c r="KY6" s="501"/>
      <c r="KZ6" s="501"/>
      <c r="LA6" s="501"/>
      <c r="LB6" s="501"/>
      <c r="LC6" s="501"/>
      <c r="LD6" s="501"/>
      <c r="LE6" s="501"/>
      <c r="LF6" s="501"/>
      <c r="LG6" s="501"/>
      <c r="LH6" s="501"/>
      <c r="LI6" s="501"/>
      <c r="LJ6" s="501"/>
      <c r="LK6" s="501"/>
      <c r="LL6" s="501"/>
      <c r="LM6" s="501"/>
      <c r="LN6" s="501"/>
      <c r="LO6" s="501"/>
      <c r="LP6" s="501"/>
      <c r="LQ6" s="501"/>
      <c r="LR6" s="501"/>
      <c r="LS6" s="501"/>
      <c r="LT6" s="501"/>
      <c r="LU6" s="501"/>
      <c r="LV6" s="501"/>
      <c r="LW6" s="501"/>
      <c r="LX6" s="501"/>
      <c r="LY6" s="501"/>
      <c r="LZ6" s="501"/>
      <c r="MA6" s="501"/>
      <c r="MB6" s="501"/>
      <c r="MC6" s="501"/>
      <c r="MD6" s="501"/>
      <c r="ME6" s="501"/>
      <c r="MF6" s="501"/>
      <c r="MG6" s="501"/>
      <c r="MH6" s="501"/>
      <c r="MI6" s="501"/>
      <c r="MJ6" s="501"/>
      <c r="MK6" s="501"/>
      <c r="ML6" s="501"/>
      <c r="MM6" s="501"/>
      <c r="MN6" s="501"/>
      <c r="MO6" s="501"/>
      <c r="MP6" s="501"/>
      <c r="MQ6" s="501"/>
      <c r="MR6" s="501"/>
      <c r="MS6" s="501"/>
      <c r="MT6" s="501"/>
      <c r="MU6" s="501"/>
      <c r="MV6" s="501"/>
      <c r="MW6" s="501"/>
      <c r="MX6" s="501"/>
      <c r="MY6" s="501"/>
      <c r="MZ6" s="501"/>
      <c r="NA6" s="501"/>
      <c r="NB6" s="501"/>
      <c r="NC6" s="501"/>
      <c r="ND6" s="501"/>
      <c r="NE6" s="501"/>
      <c r="NF6" s="501"/>
      <c r="NG6" s="501"/>
      <c r="NH6" s="501"/>
      <c r="NI6" s="501"/>
      <c r="NJ6" s="501"/>
      <c r="NK6" s="501"/>
      <c r="NL6" s="501"/>
      <c r="NM6" s="501"/>
      <c r="NN6" s="501"/>
      <c r="NO6" s="501"/>
      <c r="NP6" s="501"/>
      <c r="NQ6" s="501"/>
      <c r="NR6" s="501"/>
      <c r="NS6" s="501"/>
      <c r="NT6" s="501"/>
      <c r="NU6" s="501"/>
      <c r="NV6" s="501"/>
      <c r="NW6" s="501"/>
      <c r="NX6" s="501"/>
      <c r="NY6" s="501"/>
      <c r="NZ6" s="501"/>
      <c r="OA6" s="501"/>
      <c r="OB6" s="501"/>
      <c r="OC6" s="501"/>
      <c r="OD6" s="501"/>
      <c r="OE6" s="501"/>
      <c r="OF6" s="501"/>
      <c r="OG6" s="501"/>
      <c r="OH6" s="501"/>
      <c r="OI6" s="501"/>
      <c r="OJ6" s="501"/>
      <c r="OK6" s="501"/>
      <c r="OL6" s="501"/>
      <c r="OM6" s="501"/>
      <c r="ON6" s="501"/>
      <c r="OO6" s="501"/>
      <c r="OP6" s="501"/>
      <c r="OQ6" s="501"/>
      <c r="OR6" s="501"/>
      <c r="OS6" s="501"/>
      <c r="OT6" s="501"/>
      <c r="OU6" s="501"/>
      <c r="OV6" s="501"/>
      <c r="OW6" s="501"/>
      <c r="OX6" s="501"/>
      <c r="OY6" s="501"/>
      <c r="OZ6" s="501"/>
      <c r="PA6" s="501"/>
      <c r="PB6" s="501"/>
      <c r="PC6" s="501"/>
      <c r="PD6" s="501"/>
      <c r="PE6" s="501"/>
      <c r="PF6" s="501"/>
      <c r="PG6" s="501"/>
      <c r="PH6" s="501"/>
      <c r="PI6" s="501"/>
      <c r="PJ6" s="501"/>
      <c r="PK6" s="501"/>
      <c r="PL6" s="501"/>
      <c r="PM6" s="501"/>
      <c r="PN6" s="501"/>
      <c r="PO6" s="501"/>
      <c r="PP6" s="501"/>
      <c r="PQ6" s="501"/>
      <c r="PR6" s="501"/>
      <c r="PS6" s="501"/>
      <c r="PT6" s="501"/>
      <c r="PU6" s="501"/>
      <c r="PV6" s="501"/>
      <c r="PW6" s="501"/>
      <c r="PX6" s="501"/>
      <c r="PY6" s="501"/>
      <c r="PZ6" s="501"/>
      <c r="QA6" s="501"/>
      <c r="QB6" s="501"/>
      <c r="QC6" s="501"/>
      <c r="QD6" s="501"/>
      <c r="QE6" s="501"/>
      <c r="QF6" s="501"/>
      <c r="QG6" s="501"/>
      <c r="QH6" s="501"/>
      <c r="QI6" s="501"/>
      <c r="QJ6" s="501"/>
      <c r="QK6" s="501"/>
      <c r="QL6" s="501"/>
      <c r="QM6" s="501"/>
      <c r="QN6" s="501"/>
      <c r="QO6" s="501"/>
      <c r="QP6" s="501"/>
      <c r="QQ6" s="501"/>
      <c r="QR6" s="501"/>
      <c r="QS6" s="501"/>
      <c r="QT6" s="501"/>
      <c r="QU6" s="501"/>
      <c r="QV6" s="501"/>
      <c r="QW6" s="501"/>
      <c r="QX6" s="501"/>
      <c r="QY6" s="501"/>
      <c r="QZ6" s="501"/>
      <c r="RA6" s="501"/>
      <c r="RB6" s="501"/>
      <c r="RC6" s="501"/>
      <c r="RD6" s="501"/>
      <c r="RE6" s="501"/>
      <c r="RF6" s="501"/>
      <c r="RG6" s="501"/>
      <c r="RH6" s="501"/>
      <c r="RI6" s="501"/>
      <c r="RJ6" s="501"/>
      <c r="RK6" s="501"/>
      <c r="RL6" s="501"/>
      <c r="RM6" s="501"/>
      <c r="RN6" s="501"/>
      <c r="RO6" s="501"/>
      <c r="RP6" s="501"/>
      <c r="RQ6" s="501"/>
      <c r="RR6" s="501"/>
      <c r="RS6" s="501"/>
      <c r="RT6" s="501"/>
      <c r="RU6" s="501"/>
      <c r="RV6" s="501"/>
      <c r="RW6" s="501"/>
      <c r="RX6" s="501"/>
      <c r="RY6" s="501"/>
      <c r="RZ6" s="501"/>
      <c r="SA6" s="501"/>
      <c r="SB6" s="501"/>
      <c r="SC6" s="501"/>
      <c r="SD6" s="501"/>
      <c r="SE6" s="501"/>
      <c r="SF6" s="501"/>
      <c r="SG6" s="501"/>
      <c r="SH6" s="501"/>
      <c r="SI6" s="501"/>
      <c r="SJ6" s="501"/>
      <c r="SK6" s="501"/>
      <c r="SL6" s="501"/>
      <c r="SM6" s="501"/>
      <c r="SN6" s="501"/>
      <c r="SO6" s="501"/>
      <c r="SP6" s="501"/>
      <c r="SQ6" s="501"/>
      <c r="SR6" s="501"/>
      <c r="SS6" s="501"/>
      <c r="ST6" s="501"/>
      <c r="SU6" s="501"/>
      <c r="SV6" s="501"/>
      <c r="SW6" s="501"/>
      <c r="SX6" s="501"/>
      <c r="SY6" s="501"/>
      <c r="SZ6" s="501"/>
      <c r="TA6" s="501"/>
      <c r="TB6" s="501"/>
      <c r="TC6" s="501"/>
      <c r="TD6" s="501"/>
      <c r="TE6" s="501"/>
      <c r="TF6" s="501"/>
      <c r="TG6" s="501"/>
      <c r="TH6" s="501"/>
      <c r="TI6" s="501"/>
      <c r="TJ6" s="501"/>
      <c r="TK6" s="501"/>
      <c r="TL6" s="501"/>
      <c r="TM6" s="501"/>
      <c r="TN6" s="501"/>
      <c r="TO6" s="501"/>
      <c r="TP6" s="501"/>
      <c r="TQ6" s="501"/>
      <c r="TR6" s="501"/>
      <c r="TS6" s="501"/>
      <c r="TT6" s="501"/>
      <c r="TU6" s="501"/>
      <c r="TV6" s="501"/>
      <c r="TW6" s="501"/>
      <c r="TX6" s="501"/>
      <c r="TY6" s="501"/>
      <c r="TZ6" s="501"/>
      <c r="UA6" s="501"/>
      <c r="UB6" s="501"/>
      <c r="UC6" s="501"/>
      <c r="UD6" s="501"/>
      <c r="UE6" s="501"/>
      <c r="UF6" s="501"/>
      <c r="UG6" s="501"/>
      <c r="UH6" s="501"/>
      <c r="UI6" s="501"/>
    </row>
    <row r="7" spans="1:555" s="77" customFormat="1" ht="24.6" customHeight="1" x14ac:dyDescent="0.75">
      <c r="A7" s="128"/>
      <c r="B7" s="505"/>
      <c r="C7" s="506" t="s">
        <v>287</v>
      </c>
      <c r="D7" s="507"/>
      <c r="E7" s="507"/>
      <c r="F7" s="507"/>
      <c r="G7" s="507"/>
      <c r="H7" s="507"/>
      <c r="I7" s="501"/>
      <c r="J7" s="501"/>
      <c r="K7" s="127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1"/>
      <c r="AC7" s="501"/>
      <c r="AD7" s="501"/>
      <c r="AE7" s="501"/>
      <c r="AF7" s="501"/>
      <c r="AG7" s="501"/>
      <c r="AH7" s="501"/>
      <c r="AI7" s="501"/>
      <c r="AJ7" s="501"/>
      <c r="AK7" s="501"/>
      <c r="AL7" s="501"/>
      <c r="AM7" s="501"/>
      <c r="AN7" s="501"/>
      <c r="AO7" s="501"/>
      <c r="AP7" s="501"/>
      <c r="AQ7" s="501"/>
      <c r="AR7" s="501"/>
      <c r="AS7" s="501"/>
      <c r="AT7" s="501"/>
      <c r="AU7" s="501"/>
      <c r="AV7" s="501"/>
      <c r="AW7" s="501"/>
      <c r="AX7" s="501"/>
      <c r="AY7" s="501"/>
      <c r="AZ7" s="501"/>
      <c r="BA7" s="501"/>
      <c r="BB7" s="501"/>
      <c r="BC7" s="501"/>
      <c r="BD7" s="501"/>
      <c r="BE7" s="501"/>
      <c r="BF7" s="501"/>
      <c r="BG7" s="501"/>
      <c r="BH7" s="501"/>
      <c r="BI7" s="501"/>
      <c r="BJ7" s="501"/>
      <c r="BK7" s="501"/>
      <c r="BL7" s="501"/>
      <c r="BM7" s="501"/>
      <c r="BN7" s="501"/>
      <c r="BO7" s="501"/>
      <c r="BP7" s="501"/>
      <c r="BQ7" s="501"/>
      <c r="BR7" s="501"/>
      <c r="BS7" s="501"/>
      <c r="BT7" s="501"/>
      <c r="BU7" s="501"/>
      <c r="BV7" s="501"/>
      <c r="BW7" s="501"/>
      <c r="BX7" s="501"/>
      <c r="BY7" s="501"/>
      <c r="BZ7" s="501"/>
      <c r="CA7" s="501"/>
      <c r="CB7" s="501"/>
      <c r="CC7" s="501"/>
      <c r="CD7" s="501"/>
      <c r="CE7" s="501"/>
      <c r="CF7" s="501"/>
      <c r="CG7" s="501"/>
      <c r="CH7" s="501"/>
      <c r="CI7" s="501"/>
      <c r="CJ7" s="501"/>
      <c r="CK7" s="501"/>
      <c r="CL7" s="501"/>
      <c r="CM7" s="501"/>
      <c r="CN7" s="501"/>
      <c r="CO7" s="501"/>
      <c r="CP7" s="501"/>
      <c r="CQ7" s="501"/>
      <c r="CR7" s="501"/>
      <c r="CS7" s="501"/>
      <c r="CT7" s="501"/>
      <c r="CU7" s="501"/>
      <c r="CV7" s="501"/>
      <c r="CW7" s="501"/>
      <c r="CX7" s="501"/>
      <c r="CY7" s="501"/>
      <c r="CZ7" s="501"/>
      <c r="DA7" s="501"/>
      <c r="DB7" s="501"/>
      <c r="DC7" s="501"/>
      <c r="DD7" s="501"/>
      <c r="DE7" s="501"/>
      <c r="DF7" s="501"/>
      <c r="DG7" s="501"/>
      <c r="DH7" s="501"/>
      <c r="DI7" s="501"/>
      <c r="DJ7" s="501"/>
      <c r="DK7" s="501"/>
      <c r="DL7" s="501"/>
      <c r="DM7" s="501"/>
      <c r="DN7" s="501"/>
      <c r="DO7" s="501"/>
      <c r="DP7" s="501"/>
      <c r="DQ7" s="501"/>
      <c r="DR7" s="501"/>
      <c r="DS7" s="501"/>
      <c r="DT7" s="501"/>
      <c r="DU7" s="501"/>
      <c r="DV7" s="501"/>
      <c r="DW7" s="501"/>
      <c r="DX7" s="501"/>
      <c r="DY7" s="501"/>
      <c r="DZ7" s="501"/>
      <c r="EA7" s="501"/>
      <c r="EB7" s="501"/>
      <c r="EC7" s="501"/>
      <c r="ED7" s="501"/>
      <c r="EE7" s="501"/>
      <c r="EF7" s="501"/>
      <c r="EG7" s="501"/>
      <c r="EH7" s="501"/>
      <c r="EI7" s="501"/>
      <c r="EJ7" s="501"/>
      <c r="EK7" s="501"/>
      <c r="EL7" s="501"/>
      <c r="EM7" s="501"/>
      <c r="EN7" s="501"/>
      <c r="EO7" s="501"/>
      <c r="EP7" s="501"/>
      <c r="EQ7" s="501"/>
      <c r="ER7" s="501"/>
      <c r="ES7" s="501"/>
      <c r="ET7" s="501"/>
      <c r="EU7" s="501"/>
      <c r="EV7" s="501"/>
      <c r="EW7" s="501"/>
      <c r="EX7" s="501"/>
      <c r="EY7" s="501"/>
      <c r="EZ7" s="501"/>
      <c r="FA7" s="501"/>
      <c r="FB7" s="501"/>
      <c r="FC7" s="501"/>
      <c r="FD7" s="501"/>
      <c r="FE7" s="501"/>
      <c r="FF7" s="501"/>
      <c r="FG7" s="501"/>
      <c r="FH7" s="501"/>
      <c r="FI7" s="501"/>
      <c r="FJ7" s="501"/>
      <c r="FK7" s="501"/>
      <c r="FL7" s="501"/>
      <c r="FM7" s="501"/>
      <c r="FN7" s="501"/>
      <c r="FO7" s="501"/>
      <c r="FP7" s="501"/>
      <c r="FQ7" s="501"/>
      <c r="FR7" s="501"/>
      <c r="FS7" s="501"/>
      <c r="FT7" s="501"/>
      <c r="FU7" s="501"/>
      <c r="FV7" s="501"/>
      <c r="FW7" s="501"/>
      <c r="FX7" s="501"/>
      <c r="FY7" s="501"/>
      <c r="FZ7" s="501"/>
      <c r="GA7" s="501"/>
      <c r="GB7" s="501"/>
      <c r="GC7" s="501"/>
      <c r="GD7" s="501"/>
      <c r="GE7" s="501"/>
      <c r="GF7" s="501"/>
      <c r="GG7" s="501"/>
      <c r="GH7" s="501"/>
      <c r="GI7" s="501"/>
      <c r="GJ7" s="501"/>
      <c r="GK7" s="501"/>
      <c r="GL7" s="501"/>
      <c r="GM7" s="501"/>
      <c r="GN7" s="501"/>
      <c r="GO7" s="501"/>
      <c r="GP7" s="501"/>
      <c r="GQ7" s="501"/>
      <c r="GR7" s="501"/>
      <c r="GS7" s="501"/>
      <c r="GT7" s="501"/>
      <c r="GU7" s="501"/>
      <c r="GV7" s="501"/>
      <c r="GW7" s="501"/>
      <c r="GX7" s="501"/>
      <c r="GY7" s="501"/>
      <c r="GZ7" s="501"/>
      <c r="HA7" s="501"/>
      <c r="HB7" s="501"/>
      <c r="HC7" s="501"/>
      <c r="HD7" s="501"/>
      <c r="HE7" s="501"/>
      <c r="HF7" s="501"/>
      <c r="HG7" s="501"/>
      <c r="HH7" s="501"/>
      <c r="HI7" s="501"/>
      <c r="HJ7" s="501"/>
      <c r="HK7" s="501"/>
      <c r="HL7" s="501"/>
      <c r="HM7" s="501"/>
      <c r="HN7" s="501"/>
      <c r="HO7" s="501"/>
      <c r="HP7" s="501"/>
      <c r="HQ7" s="501"/>
      <c r="HR7" s="501"/>
      <c r="HS7" s="501"/>
      <c r="HT7" s="501"/>
      <c r="HU7" s="501"/>
      <c r="HV7" s="501"/>
      <c r="HW7" s="501"/>
      <c r="HX7" s="501"/>
      <c r="HY7" s="501"/>
      <c r="HZ7" s="501"/>
      <c r="IA7" s="501"/>
      <c r="IB7" s="501"/>
      <c r="IC7" s="501"/>
      <c r="ID7" s="501"/>
      <c r="IE7" s="501"/>
      <c r="IF7" s="501"/>
      <c r="IG7" s="501"/>
      <c r="IH7" s="501"/>
      <c r="II7" s="501"/>
      <c r="IJ7" s="501"/>
      <c r="IK7" s="501"/>
      <c r="IL7" s="501"/>
      <c r="IM7" s="501"/>
      <c r="IN7" s="501"/>
      <c r="IO7" s="501"/>
      <c r="IP7" s="501"/>
      <c r="IQ7" s="501"/>
      <c r="IR7" s="501"/>
      <c r="IS7" s="501"/>
      <c r="IT7" s="501"/>
      <c r="IU7" s="501"/>
      <c r="IV7" s="501"/>
      <c r="IW7" s="501"/>
      <c r="IX7" s="501"/>
      <c r="IY7" s="501"/>
      <c r="IZ7" s="501"/>
      <c r="JA7" s="501"/>
      <c r="JB7" s="501"/>
      <c r="JC7" s="501"/>
      <c r="JD7" s="501"/>
      <c r="JE7" s="501"/>
      <c r="JF7" s="501"/>
      <c r="JG7" s="501"/>
      <c r="JH7" s="501"/>
      <c r="JI7" s="501"/>
      <c r="JJ7" s="501"/>
      <c r="JK7" s="501"/>
      <c r="JL7" s="501"/>
      <c r="JM7" s="501"/>
      <c r="JN7" s="501"/>
      <c r="JO7" s="501"/>
      <c r="JP7" s="501"/>
      <c r="JQ7" s="501"/>
      <c r="JR7" s="501"/>
      <c r="JS7" s="501"/>
      <c r="JT7" s="501"/>
      <c r="JU7" s="501"/>
      <c r="JV7" s="501"/>
      <c r="JW7" s="501"/>
      <c r="JX7" s="501"/>
      <c r="JY7" s="501"/>
      <c r="JZ7" s="501"/>
      <c r="KA7" s="501"/>
      <c r="KB7" s="501"/>
      <c r="KC7" s="501"/>
      <c r="KD7" s="501"/>
      <c r="KE7" s="501"/>
      <c r="KF7" s="501"/>
      <c r="KG7" s="501"/>
      <c r="KH7" s="501"/>
      <c r="KI7" s="501"/>
      <c r="KJ7" s="501"/>
      <c r="KK7" s="501"/>
      <c r="KL7" s="501"/>
      <c r="KM7" s="501"/>
      <c r="KN7" s="501"/>
      <c r="KO7" s="501"/>
      <c r="KP7" s="501"/>
      <c r="KQ7" s="501"/>
      <c r="KR7" s="501"/>
      <c r="KS7" s="501"/>
      <c r="KT7" s="501"/>
      <c r="KU7" s="501"/>
      <c r="KV7" s="501"/>
      <c r="KW7" s="501"/>
      <c r="KX7" s="501"/>
      <c r="KY7" s="501"/>
      <c r="KZ7" s="501"/>
      <c r="LA7" s="501"/>
      <c r="LB7" s="501"/>
      <c r="LC7" s="501"/>
      <c r="LD7" s="501"/>
      <c r="LE7" s="501"/>
      <c r="LF7" s="501"/>
      <c r="LG7" s="501"/>
      <c r="LH7" s="501"/>
      <c r="LI7" s="501"/>
      <c r="LJ7" s="501"/>
      <c r="LK7" s="501"/>
      <c r="LL7" s="501"/>
      <c r="LM7" s="501"/>
      <c r="LN7" s="501"/>
      <c r="LO7" s="501"/>
      <c r="LP7" s="501"/>
      <c r="LQ7" s="501"/>
      <c r="LR7" s="501"/>
      <c r="LS7" s="501"/>
      <c r="LT7" s="501"/>
      <c r="LU7" s="501"/>
      <c r="LV7" s="501"/>
      <c r="LW7" s="501"/>
      <c r="LX7" s="501"/>
      <c r="LY7" s="501"/>
      <c r="LZ7" s="501"/>
      <c r="MA7" s="501"/>
      <c r="MB7" s="501"/>
      <c r="MC7" s="501"/>
      <c r="MD7" s="501"/>
      <c r="ME7" s="501"/>
      <c r="MF7" s="501"/>
      <c r="MG7" s="501"/>
      <c r="MH7" s="501"/>
      <c r="MI7" s="501"/>
      <c r="MJ7" s="501"/>
      <c r="MK7" s="501"/>
      <c r="ML7" s="501"/>
      <c r="MM7" s="501"/>
      <c r="MN7" s="501"/>
      <c r="MO7" s="501"/>
      <c r="MP7" s="501"/>
      <c r="MQ7" s="501"/>
      <c r="MR7" s="501"/>
      <c r="MS7" s="501"/>
      <c r="MT7" s="501"/>
      <c r="MU7" s="501"/>
      <c r="MV7" s="501"/>
      <c r="MW7" s="501"/>
      <c r="MX7" s="501"/>
      <c r="MY7" s="501"/>
      <c r="MZ7" s="501"/>
      <c r="NA7" s="501"/>
      <c r="NB7" s="501"/>
      <c r="NC7" s="501"/>
      <c r="ND7" s="501"/>
      <c r="NE7" s="501"/>
      <c r="NF7" s="501"/>
      <c r="NG7" s="501"/>
      <c r="NH7" s="501"/>
      <c r="NI7" s="501"/>
      <c r="NJ7" s="501"/>
      <c r="NK7" s="501"/>
      <c r="NL7" s="501"/>
      <c r="NM7" s="501"/>
      <c r="NN7" s="501"/>
      <c r="NO7" s="501"/>
      <c r="NP7" s="501"/>
      <c r="NQ7" s="501"/>
      <c r="NR7" s="501"/>
      <c r="NS7" s="501"/>
      <c r="NT7" s="501"/>
      <c r="NU7" s="501"/>
      <c r="NV7" s="501"/>
      <c r="NW7" s="501"/>
      <c r="NX7" s="501"/>
      <c r="NY7" s="501"/>
      <c r="NZ7" s="501"/>
      <c r="OA7" s="501"/>
      <c r="OB7" s="501"/>
      <c r="OC7" s="501"/>
      <c r="OD7" s="501"/>
      <c r="OE7" s="501"/>
      <c r="OF7" s="501"/>
      <c r="OG7" s="501"/>
      <c r="OH7" s="501"/>
      <c r="OI7" s="501"/>
      <c r="OJ7" s="501"/>
      <c r="OK7" s="501"/>
      <c r="OL7" s="501"/>
      <c r="OM7" s="501"/>
      <c r="ON7" s="501"/>
      <c r="OO7" s="501"/>
      <c r="OP7" s="501"/>
      <c r="OQ7" s="501"/>
      <c r="OR7" s="501"/>
      <c r="OS7" s="501"/>
      <c r="OT7" s="501"/>
      <c r="OU7" s="501"/>
      <c r="OV7" s="501"/>
      <c r="OW7" s="501"/>
      <c r="OX7" s="501"/>
      <c r="OY7" s="501"/>
      <c r="OZ7" s="501"/>
      <c r="PA7" s="501"/>
      <c r="PB7" s="501"/>
      <c r="PC7" s="501"/>
      <c r="PD7" s="501"/>
      <c r="PE7" s="501"/>
      <c r="PF7" s="501"/>
      <c r="PG7" s="501"/>
      <c r="PH7" s="501"/>
      <c r="PI7" s="501"/>
      <c r="PJ7" s="501"/>
      <c r="PK7" s="501"/>
      <c r="PL7" s="501"/>
      <c r="PM7" s="501"/>
      <c r="PN7" s="501"/>
      <c r="PO7" s="501"/>
      <c r="PP7" s="501"/>
      <c r="PQ7" s="501"/>
      <c r="PR7" s="501"/>
      <c r="PS7" s="501"/>
      <c r="PT7" s="501"/>
      <c r="PU7" s="501"/>
      <c r="PV7" s="501"/>
      <c r="PW7" s="501"/>
      <c r="PX7" s="501"/>
      <c r="PY7" s="501"/>
      <c r="PZ7" s="501"/>
      <c r="QA7" s="501"/>
      <c r="QB7" s="501"/>
      <c r="QC7" s="501"/>
      <c r="QD7" s="501"/>
      <c r="QE7" s="501"/>
      <c r="QF7" s="501"/>
      <c r="QG7" s="501"/>
      <c r="QH7" s="501"/>
      <c r="QI7" s="501"/>
      <c r="QJ7" s="501"/>
      <c r="QK7" s="501"/>
      <c r="QL7" s="501"/>
      <c r="QM7" s="501"/>
      <c r="QN7" s="501"/>
      <c r="QO7" s="501"/>
      <c r="QP7" s="501"/>
      <c r="QQ7" s="501"/>
      <c r="QR7" s="501"/>
      <c r="QS7" s="501"/>
      <c r="QT7" s="501"/>
      <c r="QU7" s="501"/>
      <c r="QV7" s="501"/>
      <c r="QW7" s="501"/>
      <c r="QX7" s="501"/>
      <c r="QY7" s="501"/>
      <c r="QZ7" s="501"/>
      <c r="RA7" s="501"/>
      <c r="RB7" s="501"/>
      <c r="RC7" s="501"/>
      <c r="RD7" s="501"/>
      <c r="RE7" s="501"/>
      <c r="RF7" s="501"/>
      <c r="RG7" s="501"/>
      <c r="RH7" s="501"/>
      <c r="RI7" s="501"/>
      <c r="RJ7" s="501"/>
      <c r="RK7" s="501"/>
      <c r="RL7" s="501"/>
      <c r="RM7" s="501"/>
      <c r="RN7" s="501"/>
      <c r="RO7" s="501"/>
      <c r="RP7" s="501"/>
      <c r="RQ7" s="501"/>
      <c r="RR7" s="501"/>
      <c r="RS7" s="501"/>
      <c r="RT7" s="501"/>
      <c r="RU7" s="501"/>
      <c r="RV7" s="501"/>
      <c r="RW7" s="501"/>
      <c r="RX7" s="501"/>
      <c r="RY7" s="501"/>
      <c r="RZ7" s="501"/>
      <c r="SA7" s="501"/>
      <c r="SB7" s="501"/>
      <c r="SC7" s="501"/>
      <c r="SD7" s="501"/>
      <c r="SE7" s="501"/>
      <c r="SF7" s="501"/>
      <c r="SG7" s="501"/>
      <c r="SH7" s="501"/>
      <c r="SI7" s="501"/>
      <c r="SJ7" s="501"/>
      <c r="SK7" s="501"/>
      <c r="SL7" s="501"/>
      <c r="SM7" s="501"/>
      <c r="SN7" s="501"/>
      <c r="SO7" s="501"/>
      <c r="SP7" s="501"/>
      <c r="SQ7" s="501"/>
      <c r="SR7" s="501"/>
      <c r="SS7" s="501"/>
      <c r="ST7" s="501"/>
      <c r="SU7" s="501"/>
      <c r="SV7" s="501"/>
      <c r="SW7" s="501"/>
      <c r="SX7" s="501"/>
      <c r="SY7" s="501"/>
      <c r="SZ7" s="501"/>
      <c r="TA7" s="501"/>
      <c r="TB7" s="501"/>
      <c r="TC7" s="501"/>
      <c r="TD7" s="501"/>
      <c r="TE7" s="501"/>
      <c r="TF7" s="501"/>
      <c r="TG7" s="501"/>
      <c r="TH7" s="501"/>
      <c r="TI7" s="501"/>
      <c r="TJ7" s="501"/>
      <c r="TK7" s="501"/>
      <c r="TL7" s="501"/>
      <c r="TM7" s="501"/>
      <c r="TN7" s="501"/>
      <c r="TO7" s="501"/>
      <c r="TP7" s="501"/>
      <c r="TQ7" s="501"/>
      <c r="TR7" s="501"/>
      <c r="TS7" s="501"/>
      <c r="TT7" s="501"/>
      <c r="TU7" s="501"/>
      <c r="TV7" s="501"/>
      <c r="TW7" s="501"/>
      <c r="TX7" s="501"/>
      <c r="TY7" s="501"/>
      <c r="TZ7" s="501"/>
      <c r="UA7" s="501"/>
      <c r="UB7" s="501"/>
      <c r="UC7" s="501"/>
      <c r="UD7" s="501"/>
      <c r="UE7" s="501"/>
      <c r="UF7" s="501"/>
      <c r="UG7" s="501"/>
      <c r="UH7" s="501"/>
      <c r="UI7" s="501"/>
    </row>
    <row r="8" spans="1:555" s="77" customFormat="1" ht="15.75" customHeight="1" x14ac:dyDescent="0.75">
      <c r="A8" s="128"/>
      <c r="B8" s="505"/>
      <c r="C8" s="508" t="s">
        <v>290</v>
      </c>
      <c r="D8" s="507"/>
      <c r="E8" s="507"/>
      <c r="F8" s="507"/>
      <c r="G8" s="507"/>
      <c r="H8" s="507"/>
      <c r="I8" s="501"/>
      <c r="J8" s="501"/>
      <c r="K8" s="127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1"/>
      <c r="AP8" s="501"/>
      <c r="AQ8" s="501"/>
      <c r="AR8" s="501"/>
      <c r="AS8" s="501"/>
      <c r="AT8" s="501"/>
      <c r="AU8" s="501"/>
      <c r="AV8" s="501"/>
      <c r="AW8" s="501"/>
      <c r="AX8" s="501"/>
      <c r="AY8" s="501"/>
      <c r="AZ8" s="501"/>
      <c r="BA8" s="501"/>
      <c r="BB8" s="501"/>
      <c r="BC8" s="501"/>
      <c r="BD8" s="501"/>
      <c r="BE8" s="501"/>
      <c r="BF8" s="501"/>
      <c r="BG8" s="501"/>
      <c r="BH8" s="501"/>
      <c r="BI8" s="501"/>
      <c r="BJ8" s="501"/>
      <c r="BK8" s="501"/>
      <c r="BL8" s="501"/>
      <c r="BM8" s="501"/>
      <c r="BN8" s="501"/>
      <c r="BO8" s="501"/>
      <c r="BP8" s="501"/>
      <c r="BQ8" s="501"/>
      <c r="BR8" s="501"/>
      <c r="BS8" s="501"/>
      <c r="BT8" s="501"/>
      <c r="BU8" s="501"/>
      <c r="BV8" s="501"/>
      <c r="BW8" s="501"/>
      <c r="BX8" s="501"/>
      <c r="BY8" s="501"/>
      <c r="BZ8" s="501"/>
      <c r="CA8" s="501"/>
      <c r="CB8" s="501"/>
      <c r="CC8" s="501"/>
      <c r="CD8" s="501"/>
      <c r="CE8" s="501"/>
      <c r="CF8" s="501"/>
      <c r="CG8" s="501"/>
      <c r="CH8" s="501"/>
      <c r="CI8" s="501"/>
      <c r="CJ8" s="501"/>
      <c r="CK8" s="501"/>
      <c r="CL8" s="501"/>
      <c r="CM8" s="501"/>
      <c r="CN8" s="501"/>
      <c r="CO8" s="501"/>
      <c r="CP8" s="501"/>
      <c r="CQ8" s="501"/>
      <c r="CR8" s="501"/>
      <c r="CS8" s="501"/>
      <c r="CT8" s="501"/>
      <c r="CU8" s="501"/>
      <c r="CV8" s="501"/>
      <c r="CW8" s="501"/>
      <c r="CX8" s="501"/>
      <c r="CY8" s="501"/>
      <c r="CZ8" s="501"/>
      <c r="DA8" s="501"/>
      <c r="DB8" s="501"/>
      <c r="DC8" s="501"/>
      <c r="DD8" s="501"/>
      <c r="DE8" s="501"/>
      <c r="DF8" s="501"/>
      <c r="DG8" s="501"/>
      <c r="DH8" s="501"/>
      <c r="DI8" s="501"/>
      <c r="DJ8" s="501"/>
      <c r="DK8" s="501"/>
      <c r="DL8" s="501"/>
      <c r="DM8" s="501"/>
      <c r="DN8" s="501"/>
      <c r="DO8" s="501"/>
      <c r="DP8" s="501"/>
      <c r="DQ8" s="501"/>
      <c r="DR8" s="501"/>
      <c r="DS8" s="501"/>
      <c r="DT8" s="501"/>
      <c r="DU8" s="501"/>
      <c r="DV8" s="501"/>
      <c r="DW8" s="501"/>
      <c r="DX8" s="501"/>
      <c r="DY8" s="501"/>
      <c r="DZ8" s="501"/>
      <c r="EA8" s="501"/>
      <c r="EB8" s="501"/>
      <c r="EC8" s="501"/>
      <c r="ED8" s="501"/>
      <c r="EE8" s="501"/>
      <c r="EF8" s="501"/>
      <c r="EG8" s="501"/>
      <c r="EH8" s="501"/>
      <c r="EI8" s="501"/>
      <c r="EJ8" s="501"/>
      <c r="EK8" s="501"/>
      <c r="EL8" s="501"/>
      <c r="EM8" s="501"/>
      <c r="EN8" s="501"/>
      <c r="EO8" s="501"/>
      <c r="EP8" s="501"/>
      <c r="EQ8" s="501"/>
      <c r="ER8" s="501"/>
      <c r="ES8" s="501"/>
      <c r="ET8" s="501"/>
      <c r="EU8" s="501"/>
      <c r="EV8" s="501"/>
      <c r="EW8" s="501"/>
      <c r="EX8" s="501"/>
      <c r="EY8" s="501"/>
      <c r="EZ8" s="501"/>
      <c r="FA8" s="501"/>
      <c r="FB8" s="501"/>
      <c r="FC8" s="501"/>
      <c r="FD8" s="501"/>
      <c r="FE8" s="501"/>
      <c r="FF8" s="501"/>
      <c r="FG8" s="501"/>
      <c r="FH8" s="501"/>
      <c r="FI8" s="501"/>
      <c r="FJ8" s="501"/>
      <c r="FK8" s="501"/>
      <c r="FL8" s="501"/>
      <c r="FM8" s="501"/>
      <c r="FN8" s="501"/>
      <c r="FO8" s="501"/>
      <c r="FP8" s="501"/>
      <c r="FQ8" s="501"/>
      <c r="FR8" s="501"/>
      <c r="FS8" s="501"/>
      <c r="FT8" s="501"/>
      <c r="FU8" s="501"/>
      <c r="FV8" s="501"/>
      <c r="FW8" s="501"/>
      <c r="FX8" s="501"/>
      <c r="FY8" s="501"/>
      <c r="FZ8" s="501"/>
      <c r="GA8" s="501"/>
      <c r="GB8" s="501"/>
      <c r="GC8" s="501"/>
      <c r="GD8" s="501"/>
      <c r="GE8" s="501"/>
      <c r="GF8" s="501"/>
      <c r="GG8" s="501"/>
      <c r="GH8" s="501"/>
      <c r="GI8" s="501"/>
      <c r="GJ8" s="501"/>
      <c r="GK8" s="501"/>
      <c r="GL8" s="501"/>
      <c r="GM8" s="501"/>
      <c r="GN8" s="501"/>
      <c r="GO8" s="501"/>
      <c r="GP8" s="501"/>
      <c r="GQ8" s="501"/>
      <c r="GR8" s="501"/>
      <c r="GS8" s="501"/>
      <c r="GT8" s="501"/>
      <c r="GU8" s="501"/>
      <c r="GV8" s="501"/>
      <c r="GW8" s="501"/>
      <c r="GX8" s="501"/>
      <c r="GY8" s="501"/>
      <c r="GZ8" s="501"/>
      <c r="HA8" s="501"/>
      <c r="HB8" s="501"/>
      <c r="HC8" s="501"/>
      <c r="HD8" s="501"/>
      <c r="HE8" s="501"/>
      <c r="HF8" s="501"/>
      <c r="HG8" s="501"/>
      <c r="HH8" s="501"/>
      <c r="HI8" s="501"/>
      <c r="HJ8" s="501"/>
      <c r="HK8" s="501"/>
      <c r="HL8" s="501"/>
      <c r="HM8" s="501"/>
      <c r="HN8" s="501"/>
      <c r="HO8" s="501"/>
      <c r="HP8" s="501"/>
      <c r="HQ8" s="501"/>
      <c r="HR8" s="501"/>
      <c r="HS8" s="501"/>
      <c r="HT8" s="501"/>
      <c r="HU8" s="501"/>
      <c r="HV8" s="501"/>
      <c r="HW8" s="501"/>
      <c r="HX8" s="501"/>
      <c r="HY8" s="501"/>
      <c r="HZ8" s="501"/>
      <c r="IA8" s="501"/>
      <c r="IB8" s="501"/>
      <c r="IC8" s="501"/>
      <c r="ID8" s="501"/>
      <c r="IE8" s="501"/>
      <c r="IF8" s="501"/>
      <c r="IG8" s="501"/>
      <c r="IH8" s="501"/>
      <c r="II8" s="501"/>
      <c r="IJ8" s="501"/>
      <c r="IK8" s="501"/>
      <c r="IL8" s="501"/>
      <c r="IM8" s="501"/>
      <c r="IN8" s="501"/>
      <c r="IO8" s="501"/>
      <c r="IP8" s="501"/>
      <c r="IQ8" s="501"/>
      <c r="IR8" s="501"/>
      <c r="IS8" s="501"/>
      <c r="IT8" s="501"/>
      <c r="IU8" s="501"/>
      <c r="IV8" s="501"/>
      <c r="IW8" s="501"/>
      <c r="IX8" s="501"/>
      <c r="IY8" s="501"/>
      <c r="IZ8" s="501"/>
      <c r="JA8" s="501"/>
      <c r="JB8" s="501"/>
      <c r="JC8" s="501"/>
      <c r="JD8" s="501"/>
      <c r="JE8" s="501"/>
      <c r="JF8" s="501"/>
      <c r="JG8" s="501"/>
      <c r="JH8" s="501"/>
      <c r="JI8" s="501"/>
      <c r="JJ8" s="501"/>
      <c r="JK8" s="501"/>
      <c r="JL8" s="501"/>
      <c r="JM8" s="501"/>
      <c r="JN8" s="501"/>
      <c r="JO8" s="501"/>
      <c r="JP8" s="501"/>
      <c r="JQ8" s="501"/>
      <c r="JR8" s="501"/>
      <c r="JS8" s="501"/>
      <c r="JT8" s="501"/>
      <c r="JU8" s="501"/>
      <c r="JV8" s="501"/>
      <c r="JW8" s="501"/>
      <c r="JX8" s="501"/>
      <c r="JY8" s="501"/>
      <c r="JZ8" s="501"/>
      <c r="KA8" s="501"/>
      <c r="KB8" s="501"/>
      <c r="KC8" s="501"/>
      <c r="KD8" s="501"/>
      <c r="KE8" s="501"/>
      <c r="KF8" s="501"/>
      <c r="KG8" s="501"/>
      <c r="KH8" s="501"/>
      <c r="KI8" s="501"/>
      <c r="KJ8" s="501"/>
      <c r="KK8" s="501"/>
      <c r="KL8" s="501"/>
      <c r="KM8" s="501"/>
      <c r="KN8" s="501"/>
      <c r="KO8" s="501"/>
      <c r="KP8" s="501"/>
      <c r="KQ8" s="501"/>
      <c r="KR8" s="501"/>
      <c r="KS8" s="501"/>
      <c r="KT8" s="501"/>
      <c r="KU8" s="501"/>
      <c r="KV8" s="501"/>
      <c r="KW8" s="501"/>
      <c r="KX8" s="501"/>
      <c r="KY8" s="501"/>
      <c r="KZ8" s="501"/>
      <c r="LA8" s="501"/>
      <c r="LB8" s="501"/>
      <c r="LC8" s="501"/>
      <c r="LD8" s="501"/>
      <c r="LE8" s="501"/>
      <c r="LF8" s="501"/>
      <c r="LG8" s="501"/>
      <c r="LH8" s="501"/>
      <c r="LI8" s="501"/>
      <c r="LJ8" s="501"/>
      <c r="LK8" s="501"/>
      <c r="LL8" s="501"/>
      <c r="LM8" s="501"/>
      <c r="LN8" s="501"/>
      <c r="LO8" s="501"/>
      <c r="LP8" s="501"/>
      <c r="LQ8" s="501"/>
      <c r="LR8" s="501"/>
      <c r="LS8" s="501"/>
      <c r="LT8" s="501"/>
      <c r="LU8" s="501"/>
      <c r="LV8" s="501"/>
      <c r="LW8" s="501"/>
      <c r="LX8" s="501"/>
      <c r="LY8" s="501"/>
      <c r="LZ8" s="501"/>
      <c r="MA8" s="501"/>
      <c r="MB8" s="501"/>
      <c r="MC8" s="501"/>
      <c r="MD8" s="501"/>
      <c r="ME8" s="501"/>
      <c r="MF8" s="501"/>
      <c r="MG8" s="501"/>
      <c r="MH8" s="501"/>
      <c r="MI8" s="501"/>
      <c r="MJ8" s="501"/>
      <c r="MK8" s="501"/>
      <c r="ML8" s="501"/>
      <c r="MM8" s="501"/>
      <c r="MN8" s="501"/>
      <c r="MO8" s="501"/>
      <c r="MP8" s="501"/>
      <c r="MQ8" s="501"/>
      <c r="MR8" s="501"/>
      <c r="MS8" s="501"/>
      <c r="MT8" s="501"/>
      <c r="MU8" s="501"/>
      <c r="MV8" s="501"/>
      <c r="MW8" s="501"/>
      <c r="MX8" s="501"/>
      <c r="MY8" s="501"/>
      <c r="MZ8" s="501"/>
      <c r="NA8" s="501"/>
      <c r="NB8" s="501"/>
      <c r="NC8" s="501"/>
      <c r="ND8" s="501"/>
      <c r="NE8" s="501"/>
      <c r="NF8" s="501"/>
      <c r="NG8" s="501"/>
      <c r="NH8" s="501"/>
      <c r="NI8" s="501"/>
      <c r="NJ8" s="501"/>
      <c r="NK8" s="501"/>
      <c r="NL8" s="501"/>
      <c r="NM8" s="501"/>
      <c r="NN8" s="501"/>
      <c r="NO8" s="501"/>
      <c r="NP8" s="501"/>
      <c r="NQ8" s="501"/>
      <c r="NR8" s="501"/>
      <c r="NS8" s="501"/>
      <c r="NT8" s="501"/>
      <c r="NU8" s="501"/>
      <c r="NV8" s="501"/>
      <c r="NW8" s="501"/>
      <c r="NX8" s="501"/>
      <c r="NY8" s="501"/>
      <c r="NZ8" s="501"/>
      <c r="OA8" s="501"/>
      <c r="OB8" s="501"/>
      <c r="OC8" s="501"/>
      <c r="OD8" s="501"/>
      <c r="OE8" s="501"/>
      <c r="OF8" s="501"/>
      <c r="OG8" s="501"/>
      <c r="OH8" s="501"/>
      <c r="OI8" s="501"/>
      <c r="OJ8" s="501"/>
      <c r="OK8" s="501"/>
      <c r="OL8" s="501"/>
      <c r="OM8" s="501"/>
      <c r="ON8" s="501"/>
      <c r="OO8" s="501"/>
      <c r="OP8" s="501"/>
      <c r="OQ8" s="501"/>
      <c r="OR8" s="501"/>
      <c r="OS8" s="501"/>
      <c r="OT8" s="501"/>
      <c r="OU8" s="501"/>
      <c r="OV8" s="501"/>
      <c r="OW8" s="501"/>
      <c r="OX8" s="501"/>
      <c r="OY8" s="501"/>
      <c r="OZ8" s="501"/>
      <c r="PA8" s="501"/>
      <c r="PB8" s="501"/>
      <c r="PC8" s="501"/>
      <c r="PD8" s="501"/>
      <c r="PE8" s="501"/>
      <c r="PF8" s="501"/>
      <c r="PG8" s="501"/>
      <c r="PH8" s="501"/>
      <c r="PI8" s="501"/>
      <c r="PJ8" s="501"/>
      <c r="PK8" s="501"/>
      <c r="PL8" s="501"/>
      <c r="PM8" s="501"/>
      <c r="PN8" s="501"/>
      <c r="PO8" s="501"/>
      <c r="PP8" s="501"/>
      <c r="PQ8" s="501"/>
      <c r="PR8" s="501"/>
      <c r="PS8" s="501"/>
      <c r="PT8" s="501"/>
      <c r="PU8" s="501"/>
      <c r="PV8" s="501"/>
      <c r="PW8" s="501"/>
      <c r="PX8" s="501"/>
      <c r="PY8" s="501"/>
      <c r="PZ8" s="501"/>
      <c r="QA8" s="501"/>
      <c r="QB8" s="501"/>
      <c r="QC8" s="501"/>
      <c r="QD8" s="501"/>
      <c r="QE8" s="501"/>
      <c r="QF8" s="501"/>
      <c r="QG8" s="501"/>
      <c r="QH8" s="501"/>
      <c r="QI8" s="501"/>
      <c r="QJ8" s="501"/>
      <c r="QK8" s="501"/>
      <c r="QL8" s="501"/>
      <c r="QM8" s="501"/>
      <c r="QN8" s="501"/>
      <c r="QO8" s="501"/>
      <c r="QP8" s="501"/>
      <c r="QQ8" s="501"/>
      <c r="QR8" s="501"/>
      <c r="QS8" s="501"/>
      <c r="QT8" s="501"/>
      <c r="QU8" s="501"/>
      <c r="QV8" s="501"/>
      <c r="QW8" s="501"/>
      <c r="QX8" s="501"/>
      <c r="QY8" s="501"/>
      <c r="QZ8" s="501"/>
      <c r="RA8" s="501"/>
      <c r="RB8" s="501"/>
      <c r="RC8" s="501"/>
      <c r="RD8" s="501"/>
      <c r="RE8" s="501"/>
      <c r="RF8" s="501"/>
      <c r="RG8" s="501"/>
      <c r="RH8" s="501"/>
      <c r="RI8" s="501"/>
      <c r="RJ8" s="501"/>
      <c r="RK8" s="501"/>
      <c r="RL8" s="501"/>
      <c r="RM8" s="501"/>
      <c r="RN8" s="501"/>
      <c r="RO8" s="501"/>
      <c r="RP8" s="501"/>
      <c r="RQ8" s="501"/>
      <c r="RR8" s="501"/>
      <c r="RS8" s="501"/>
      <c r="RT8" s="501"/>
      <c r="RU8" s="501"/>
      <c r="RV8" s="501"/>
      <c r="RW8" s="501"/>
      <c r="RX8" s="501"/>
      <c r="RY8" s="501"/>
      <c r="RZ8" s="501"/>
      <c r="SA8" s="501"/>
      <c r="SB8" s="501"/>
      <c r="SC8" s="501"/>
      <c r="SD8" s="501"/>
      <c r="SE8" s="501"/>
      <c r="SF8" s="501"/>
      <c r="SG8" s="501"/>
      <c r="SH8" s="501"/>
      <c r="SI8" s="501"/>
      <c r="SJ8" s="501"/>
      <c r="SK8" s="501"/>
      <c r="SL8" s="501"/>
      <c r="SM8" s="501"/>
      <c r="SN8" s="501"/>
      <c r="SO8" s="501"/>
      <c r="SP8" s="501"/>
      <c r="SQ8" s="501"/>
      <c r="SR8" s="501"/>
      <c r="SS8" s="501"/>
      <c r="ST8" s="501"/>
      <c r="SU8" s="501"/>
      <c r="SV8" s="501"/>
      <c r="SW8" s="501"/>
      <c r="SX8" s="501"/>
      <c r="SY8" s="501"/>
      <c r="SZ8" s="501"/>
      <c r="TA8" s="501"/>
      <c r="TB8" s="501"/>
      <c r="TC8" s="501"/>
      <c r="TD8" s="501"/>
      <c r="TE8" s="501"/>
      <c r="TF8" s="501"/>
      <c r="TG8" s="501"/>
      <c r="TH8" s="501"/>
      <c r="TI8" s="501"/>
      <c r="TJ8" s="501"/>
      <c r="TK8" s="501"/>
      <c r="TL8" s="501"/>
      <c r="TM8" s="501"/>
      <c r="TN8" s="501"/>
      <c r="TO8" s="501"/>
      <c r="TP8" s="501"/>
      <c r="TQ8" s="501"/>
      <c r="TR8" s="501"/>
      <c r="TS8" s="501"/>
      <c r="TT8" s="501"/>
      <c r="TU8" s="501"/>
      <c r="TV8" s="501"/>
      <c r="TW8" s="501"/>
      <c r="TX8" s="501"/>
      <c r="TY8" s="501"/>
      <c r="TZ8" s="501"/>
      <c r="UA8" s="501"/>
      <c r="UB8" s="501"/>
      <c r="UC8" s="501"/>
      <c r="UD8" s="501"/>
      <c r="UE8" s="501"/>
      <c r="UF8" s="501"/>
      <c r="UG8" s="501"/>
      <c r="UH8" s="501"/>
      <c r="UI8" s="501"/>
    </row>
    <row r="9" spans="1:555" s="511" customFormat="1" ht="18" customHeight="1" x14ac:dyDescent="0.4">
      <c r="A9" s="512"/>
      <c r="B9" s="513"/>
      <c r="C9" s="515" t="s">
        <v>510</v>
      </c>
      <c r="D9" s="530"/>
      <c r="E9" s="530"/>
      <c r="K9" s="514"/>
    </row>
    <row r="10" spans="1:555" s="511" customFormat="1" ht="18" customHeight="1" x14ac:dyDescent="0.4">
      <c r="A10" s="512"/>
      <c r="B10" s="513"/>
      <c r="C10" s="515" t="s">
        <v>511</v>
      </c>
      <c r="D10" s="530"/>
      <c r="E10" s="530"/>
      <c r="K10" s="514"/>
    </row>
    <row r="11" spans="1:555" s="511" customFormat="1" ht="18" customHeight="1" x14ac:dyDescent="0.4">
      <c r="A11" s="512"/>
      <c r="B11" s="513"/>
      <c r="C11" s="516" t="s">
        <v>288</v>
      </c>
      <c r="D11" s="516"/>
      <c r="E11" s="516"/>
      <c r="F11" s="529"/>
      <c r="K11" s="514"/>
    </row>
    <row r="12" spans="1:555" x14ac:dyDescent="0.35">
      <c r="A12" s="126"/>
      <c r="K12" s="127"/>
    </row>
    <row r="13" spans="1:555" ht="22.5" x14ac:dyDescent="0.35">
      <c r="A13" s="126"/>
      <c r="C13" s="506" t="s">
        <v>289</v>
      </c>
      <c r="K13" s="127"/>
    </row>
    <row r="14" spans="1:555" ht="18" customHeight="1" x14ac:dyDescent="0.4">
      <c r="A14" s="126"/>
      <c r="C14" s="517" t="s">
        <v>298</v>
      </c>
      <c r="D14" s="566" t="s">
        <v>524</v>
      </c>
      <c r="E14" s="531"/>
      <c r="F14" s="531"/>
      <c r="G14" s="531"/>
      <c r="H14" s="532"/>
      <c r="K14" s="127"/>
    </row>
    <row r="15" spans="1:555" ht="18" customHeight="1" x14ac:dyDescent="0.4">
      <c r="A15" s="126"/>
      <c r="C15" s="517" t="s">
        <v>299</v>
      </c>
      <c r="D15" s="566" t="s">
        <v>359</v>
      </c>
      <c r="E15" s="531"/>
      <c r="F15" s="533"/>
      <c r="G15" s="531"/>
      <c r="H15" s="532"/>
      <c r="K15" s="127"/>
    </row>
    <row r="16" spans="1:555" x14ac:dyDescent="0.35">
      <c r="A16" s="126"/>
      <c r="C16" s="528"/>
      <c r="D16" s="534"/>
      <c r="E16" s="532"/>
      <c r="F16" s="532"/>
      <c r="G16" s="532"/>
      <c r="H16" s="532"/>
      <c r="K16" s="127"/>
    </row>
    <row r="17" spans="1:11" ht="22.5" x14ac:dyDescent="0.35">
      <c r="A17" s="126"/>
      <c r="C17" s="506" t="s">
        <v>300</v>
      </c>
      <c r="K17" s="127"/>
    </row>
    <row r="18" spans="1:11" s="511" customFormat="1" ht="18" customHeight="1" x14ac:dyDescent="0.4">
      <c r="A18" s="512"/>
      <c r="B18" s="513"/>
      <c r="C18" s="470" t="s">
        <v>572</v>
      </c>
      <c r="K18" s="514"/>
    </row>
    <row r="19" spans="1:11" s="511" customFormat="1" ht="18" customHeight="1" x14ac:dyDescent="0.4">
      <c r="A19" s="512"/>
      <c r="B19" s="513"/>
      <c r="C19" s="470" t="s">
        <v>573</v>
      </c>
      <c r="K19" s="514"/>
    </row>
    <row r="20" spans="1:11" s="511" customFormat="1" ht="18" customHeight="1" x14ac:dyDescent="0.4">
      <c r="A20" s="512"/>
      <c r="B20" s="513"/>
      <c r="C20" s="470" t="s">
        <v>551</v>
      </c>
      <c r="K20" s="514"/>
    </row>
    <row r="21" spans="1:11" ht="13.15" thickBot="1" x14ac:dyDescent="0.4">
      <c r="A21" s="129"/>
      <c r="B21" s="509"/>
      <c r="C21" s="121"/>
      <c r="D21" s="121"/>
      <c r="E21" s="121"/>
      <c r="F21" s="121"/>
      <c r="G21" s="121"/>
      <c r="H21" s="121"/>
      <c r="I21" s="121"/>
      <c r="J21" s="121"/>
      <c r="K21" s="130"/>
    </row>
    <row r="22" spans="1:11" x14ac:dyDescent="0.35"/>
    <row r="23" spans="1:11" ht="12.75" customHeight="1" x14ac:dyDescent="0.35"/>
    <row r="24" spans="1:11" ht="12.75" customHeight="1" x14ac:dyDescent="0.35"/>
  </sheetData>
  <sheetProtection sheet="1" objects="1" scenarios="1"/>
  <mergeCells count="3">
    <mergeCell ref="C5:J5"/>
    <mergeCell ref="B2:J2"/>
    <mergeCell ref="B3:J3"/>
  </mergeCells>
  <hyperlinks>
    <hyperlink ref="D14" r:id="rId1"/>
    <hyperlink ref="D15" r:id="rId2"/>
    <hyperlink ref="C9" location="'Экологические показатели'!A1" display="Экологические показатели компании"/>
    <hyperlink ref="C10" location="'Социальные показатели'!A1" display="Социальные показатели компании"/>
    <hyperlink ref="C11" location="'Управленческие показатели'!A1" display="Показатели корпоративного управления и добросовестных практик ведения бизнеса"/>
    <hyperlink ref="C20" r:id="rId3" display="Сайт компании"/>
    <hyperlink ref="C18" r:id="rId4"/>
    <hyperlink ref="C19" r:id="rId5"/>
  </hyperlinks>
  <pageMargins left="0.7" right="0.7" top="0.75" bottom="0.75" header="0.3" footer="0.3"/>
  <pageSetup paperSize="9" scale="68" fitToHeight="0" orientation="portrait" r:id="rId6"/>
  <headerFooter>
    <oddHeader>&amp;C&amp;"Arial"&amp;8&amp;K000000INTERNAL&amp;1#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F55"/>
  </sheetPr>
  <dimension ref="A1:H11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43.5" customWidth="1"/>
    <col min="2" max="2" width="13.25" customWidth="1"/>
    <col min="3" max="7" width="19.5" customWidth="1"/>
    <col min="8" max="8" width="9" customWidth="1"/>
    <col min="9" max="16384" width="9" hidden="1"/>
  </cols>
  <sheetData>
    <row r="1" spans="1:7" ht="27" customHeight="1" x14ac:dyDescent="0.35">
      <c r="A1" s="673" t="s">
        <v>354</v>
      </c>
      <c r="B1" s="673"/>
      <c r="C1" s="673"/>
      <c r="D1" s="673"/>
      <c r="E1" s="673"/>
      <c r="F1" s="673"/>
      <c r="G1" s="673"/>
    </row>
    <row r="2" spans="1:7" x14ac:dyDescent="0.35"/>
    <row r="3" spans="1:7" x14ac:dyDescent="0.35"/>
    <row r="4" spans="1:7" ht="13.9" x14ac:dyDescent="0.4">
      <c r="A4" s="710" t="s">
        <v>353</v>
      </c>
      <c r="B4" s="710"/>
      <c r="C4" s="710"/>
      <c r="D4" s="710"/>
      <c r="E4" s="710"/>
      <c r="F4" s="710"/>
      <c r="G4" s="710"/>
    </row>
    <row r="5" spans="1:7" ht="15.75" x14ac:dyDescent="0.35">
      <c r="A5" s="708"/>
      <c r="B5" s="709"/>
      <c r="C5" s="143">
        <v>2019</v>
      </c>
      <c r="D5" s="144">
        <v>2020</v>
      </c>
      <c r="E5" s="143" t="s">
        <v>105</v>
      </c>
      <c r="F5" s="145" t="s">
        <v>536</v>
      </c>
      <c r="G5" s="571" t="s">
        <v>529</v>
      </c>
    </row>
    <row r="6" spans="1:7" s="400" customFormat="1" ht="25.5" customHeight="1" x14ac:dyDescent="0.35">
      <c r="A6" s="401" t="s">
        <v>356</v>
      </c>
      <c r="B6" s="399" t="s">
        <v>355</v>
      </c>
      <c r="C6" s="455">
        <v>81773040.239999995</v>
      </c>
      <c r="D6" s="455">
        <v>7771283.3399999989</v>
      </c>
      <c r="E6" s="455">
        <v>5045296.76</v>
      </c>
      <c r="F6" s="579">
        <v>5435954.4700000007</v>
      </c>
      <c r="G6" s="455">
        <v>11374083.890000001</v>
      </c>
    </row>
    <row r="7" spans="1:7" s="400" customFormat="1" ht="25.5" customHeight="1" x14ac:dyDescent="0.35">
      <c r="A7" s="401" t="s">
        <v>357</v>
      </c>
      <c r="B7" s="399" t="s">
        <v>355</v>
      </c>
      <c r="C7" s="455">
        <v>4111648.17</v>
      </c>
      <c r="D7" s="455">
        <v>4112283.8</v>
      </c>
      <c r="E7" s="455">
        <v>838548.29</v>
      </c>
      <c r="F7" s="579">
        <v>397739.28</v>
      </c>
      <c r="G7" s="455">
        <v>6691700.9399999995</v>
      </c>
    </row>
    <row r="8" spans="1:7" s="400" customFormat="1" x14ac:dyDescent="0.35">
      <c r="A8" s="496" t="s">
        <v>358</v>
      </c>
      <c r="B8" s="497" t="s">
        <v>1</v>
      </c>
      <c r="C8" s="555">
        <v>5.0281219310576046E-2</v>
      </c>
      <c r="D8" s="555">
        <v>0.5291640543889885</v>
      </c>
      <c r="E8" s="555">
        <v>0.16620395784211514</v>
      </c>
      <c r="F8" s="555">
        <v>7.3168250800305173E-2</v>
      </c>
      <c r="G8" s="555">
        <v>0.58832878363797603</v>
      </c>
    </row>
    <row r="9" spans="1:7" x14ac:dyDescent="0.35">
      <c r="A9" s="528" t="s">
        <v>538</v>
      </c>
    </row>
    <row r="10" spans="1:7" x14ac:dyDescent="0.35"/>
    <row r="11" spans="1:7" x14ac:dyDescent="0.35"/>
  </sheetData>
  <sheetProtection sheet="1" objects="1" scenarios="1"/>
  <mergeCells count="3">
    <mergeCell ref="A1:G1"/>
    <mergeCell ref="A5:B5"/>
    <mergeCell ref="A4:G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2233C"/>
  </sheetPr>
  <dimension ref="A1:I14"/>
  <sheetViews>
    <sheetView showGridLines="0" showRowColHeaders="0" zoomScale="80" zoomScaleNormal="80" workbookViewId="0">
      <selection sqref="A1:I1"/>
    </sheetView>
  </sheetViews>
  <sheetFormatPr defaultColWidth="0" defaultRowHeight="14.25" customHeight="1" zeroHeight="1" x14ac:dyDescent="0.35"/>
  <cols>
    <col min="1" max="1" width="6.125" customWidth="1"/>
    <col min="2" max="2" width="11.625" customWidth="1"/>
    <col min="3" max="9" width="9" customWidth="1"/>
    <col min="10" max="16384" width="9" hidden="1"/>
  </cols>
  <sheetData>
    <row r="1" spans="1:9" ht="22.5" x14ac:dyDescent="0.6">
      <c r="A1" s="611" t="s">
        <v>559</v>
      </c>
      <c r="B1" s="612"/>
      <c r="C1" s="612"/>
      <c r="D1" s="612"/>
      <c r="E1" s="612"/>
      <c r="F1" s="612"/>
      <c r="G1" s="612"/>
      <c r="H1" s="612"/>
      <c r="I1" s="613"/>
    </row>
    <row r="2" spans="1:9" ht="13.5" x14ac:dyDescent="0.35">
      <c r="A2" s="134"/>
      <c r="B2" s="61"/>
      <c r="C2" s="61"/>
      <c r="D2" s="61"/>
      <c r="E2" s="61"/>
      <c r="F2" s="61"/>
      <c r="G2" s="61"/>
      <c r="H2" s="61"/>
      <c r="I2" s="135"/>
    </row>
    <row r="3" spans="1:9" ht="22.5" x14ac:dyDescent="0.35">
      <c r="A3" s="134"/>
      <c r="B3" s="120" t="s">
        <v>287</v>
      </c>
      <c r="C3" s="61"/>
      <c r="D3" s="61"/>
      <c r="E3" s="61"/>
      <c r="F3" s="61"/>
      <c r="G3" s="61"/>
      <c r="H3" s="61"/>
      <c r="I3" s="135"/>
    </row>
    <row r="4" spans="1:9" ht="13.5" x14ac:dyDescent="0.35">
      <c r="A4" s="134"/>
      <c r="B4" s="122" t="s">
        <v>290</v>
      </c>
      <c r="C4" s="61"/>
      <c r="D4" s="61"/>
      <c r="E4" s="61"/>
      <c r="F4" s="61"/>
      <c r="G4" s="61"/>
      <c r="H4" s="61"/>
      <c r="I4" s="135"/>
    </row>
    <row r="5" spans="1:9" ht="13.5" x14ac:dyDescent="0.35">
      <c r="A5" s="518"/>
      <c r="B5" s="519"/>
      <c r="C5" s="519"/>
      <c r="D5" s="61"/>
      <c r="E5" s="61"/>
      <c r="F5" s="61"/>
      <c r="G5" s="61"/>
      <c r="H5" s="61"/>
      <c r="I5" s="135"/>
    </row>
    <row r="6" spans="1:9" ht="13.9" x14ac:dyDescent="0.4">
      <c r="A6" s="518"/>
      <c r="B6" s="521" t="s">
        <v>293</v>
      </c>
      <c r="C6" s="519"/>
      <c r="D6" s="61"/>
      <c r="E6" s="61"/>
      <c r="F6" s="61"/>
      <c r="G6" s="61"/>
      <c r="H6" s="61"/>
      <c r="I6" s="135"/>
    </row>
    <row r="7" spans="1:9" ht="13.9" x14ac:dyDescent="0.4">
      <c r="A7" s="518"/>
      <c r="B7" s="521" t="s">
        <v>294</v>
      </c>
      <c r="C7" s="519"/>
      <c r="D7" s="61"/>
      <c r="E7" s="61"/>
      <c r="F7" s="61"/>
      <c r="G7" s="61"/>
      <c r="H7" s="61"/>
      <c r="I7" s="135"/>
    </row>
    <row r="8" spans="1:9" ht="13.9" x14ac:dyDescent="0.4">
      <c r="A8" s="518"/>
      <c r="B8" s="521" t="s">
        <v>295</v>
      </c>
      <c r="C8" s="519"/>
      <c r="D8" s="61"/>
      <c r="E8" s="61"/>
      <c r="F8" s="61"/>
      <c r="G8" s="61"/>
      <c r="H8" s="61"/>
      <c r="I8" s="135"/>
    </row>
    <row r="9" spans="1:9" ht="13.9" x14ac:dyDescent="0.4">
      <c r="A9" s="518"/>
      <c r="B9" s="521" t="s">
        <v>296</v>
      </c>
      <c r="C9" s="519"/>
      <c r="D9" s="61"/>
      <c r="E9" s="61"/>
      <c r="F9" s="61"/>
      <c r="G9" s="61"/>
      <c r="H9" s="61"/>
      <c r="I9" s="135"/>
    </row>
    <row r="10" spans="1:9" ht="13.9" x14ac:dyDescent="0.4">
      <c r="A10" s="518"/>
      <c r="B10" s="521" t="s">
        <v>277</v>
      </c>
      <c r="C10" s="519"/>
      <c r="D10" s="61"/>
      <c r="E10" s="61"/>
      <c r="F10" s="61"/>
      <c r="G10" s="61"/>
      <c r="H10" s="61"/>
      <c r="I10" s="135"/>
    </row>
    <row r="11" spans="1:9" ht="13.9" x14ac:dyDescent="0.4">
      <c r="A11" s="518"/>
      <c r="B11" s="521" t="s">
        <v>282</v>
      </c>
      <c r="C11" s="519"/>
      <c r="D11" s="61"/>
      <c r="E11" s="61"/>
      <c r="F11" s="61"/>
      <c r="G11" s="61"/>
      <c r="H11" s="61"/>
      <c r="I11" s="135"/>
    </row>
    <row r="12" spans="1:9" ht="13.9" x14ac:dyDescent="0.4">
      <c r="A12" s="518"/>
      <c r="B12" s="521" t="s">
        <v>267</v>
      </c>
      <c r="C12" s="519"/>
      <c r="D12" s="61"/>
      <c r="E12" s="61"/>
      <c r="F12" s="61"/>
      <c r="G12" s="61"/>
      <c r="H12" s="61"/>
      <c r="I12" s="135"/>
    </row>
    <row r="13" spans="1:9" ht="13.9" x14ac:dyDescent="0.4">
      <c r="A13" s="518"/>
      <c r="B13" s="521" t="s">
        <v>297</v>
      </c>
      <c r="C13" s="519"/>
      <c r="D13" s="61"/>
      <c r="E13" s="61"/>
      <c r="F13" s="61"/>
      <c r="G13" s="61"/>
      <c r="H13" s="61"/>
      <c r="I13" s="135"/>
    </row>
    <row r="14" spans="1:9" ht="13.9" thickBot="1" x14ac:dyDescent="0.4">
      <c r="A14" s="370"/>
      <c r="B14" s="371"/>
      <c r="C14" s="371"/>
      <c r="D14" s="136"/>
      <c r="E14" s="136"/>
      <c r="F14" s="136"/>
      <c r="G14" s="136"/>
      <c r="H14" s="136"/>
      <c r="I14" s="137"/>
    </row>
  </sheetData>
  <sheetProtection sheet="1" objects="1" scenarios="1"/>
  <mergeCells count="1">
    <mergeCell ref="A1:I1"/>
  </mergeCells>
  <hyperlinks>
    <hyperlink ref="B6" location="'Структура персонала'!A1" display="Структура персонала"/>
    <hyperlink ref="B7" location="'Новые сотрудники и текучесть'!A1" display="Новые сотрудники и текучесть"/>
    <hyperlink ref="B8" location="'Декретный отпуск'!A1" display="Декретный отпуск"/>
    <hyperlink ref="B9" location="'Обратная связь'!A1" display="Обратная связь"/>
    <hyperlink ref="B10" location="Обучение!A1" display="Обучение"/>
    <hyperlink ref="B11" location="Аутстафферы!A1" display="Аутстафферы"/>
    <hyperlink ref="B12" location="Вознаграждения!A1" display="Вознаграждения"/>
    <hyperlink ref="B13" location="'Охрана труда'!A1" display="Охрана труда"/>
  </hyperlink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687"/>
  </sheetPr>
  <dimension ref="A1:AM99"/>
  <sheetViews>
    <sheetView showGridLines="0" showRowColHeaders="0" zoomScale="80" zoomScaleNormal="80" workbookViewId="0">
      <selection sqref="A1:AF2"/>
    </sheetView>
  </sheetViews>
  <sheetFormatPr defaultColWidth="0" defaultRowHeight="13.5" zeroHeight="1" x14ac:dyDescent="0.35"/>
  <cols>
    <col min="1" max="1" width="31.25" style="91" customWidth="1"/>
    <col min="2" max="32" width="9" customWidth="1"/>
    <col min="33" max="39" width="0" hidden="1" customWidth="1"/>
    <col min="40" max="16384" width="9" hidden="1"/>
  </cols>
  <sheetData>
    <row r="1" spans="1:32" ht="26.25" customHeight="1" x14ac:dyDescent="0.35">
      <c r="A1" s="711" t="s">
        <v>513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  <c r="AC1" s="711"/>
      <c r="AD1" s="711"/>
      <c r="AE1" s="711"/>
      <c r="AF1" s="711"/>
    </row>
    <row r="2" spans="1:32" x14ac:dyDescent="0.35">
      <c r="A2" s="711"/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  <c r="AC2" s="711"/>
      <c r="AD2" s="711"/>
      <c r="AE2" s="711"/>
      <c r="AF2" s="711"/>
    </row>
    <row r="3" spans="1:32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</row>
    <row r="4" spans="1:32" ht="46.5" customHeight="1" x14ac:dyDescent="0.35">
      <c r="A4" s="54" t="s">
        <v>236</v>
      </c>
      <c r="B4" s="727" t="s">
        <v>231</v>
      </c>
      <c r="C4" s="728"/>
      <c r="D4" s="729" t="s">
        <v>232</v>
      </c>
      <c r="E4" s="730"/>
      <c r="F4" s="729" t="s">
        <v>233</v>
      </c>
      <c r="G4" s="730"/>
    </row>
    <row r="5" spans="1:32" ht="33" customHeight="1" x14ac:dyDescent="0.35">
      <c r="A5" s="54" t="s">
        <v>251</v>
      </c>
      <c r="B5" s="727" t="s">
        <v>252</v>
      </c>
      <c r="C5" s="728"/>
      <c r="D5" s="729" t="s">
        <v>253</v>
      </c>
      <c r="E5" s="730"/>
      <c r="F5" s="729" t="s">
        <v>254</v>
      </c>
      <c r="G5" s="730"/>
    </row>
    <row r="6" spans="1:32" ht="55.5" customHeight="1" x14ac:dyDescent="0.35">
      <c r="A6" s="69" t="s">
        <v>235</v>
      </c>
      <c r="B6" s="641" t="s">
        <v>242</v>
      </c>
      <c r="C6" s="641"/>
      <c r="D6" s="616" t="s">
        <v>234</v>
      </c>
      <c r="E6" s="616"/>
      <c r="F6" s="617" t="s">
        <v>514</v>
      </c>
      <c r="G6" s="617"/>
    </row>
    <row r="7" spans="1:32" x14ac:dyDescent="0.35">
      <c r="A7" s="84"/>
      <c r="B7" s="78"/>
      <c r="C7" s="78"/>
      <c r="D7" s="110"/>
      <c r="E7" s="110"/>
      <c r="F7" s="59"/>
      <c r="G7" s="59"/>
    </row>
    <row r="8" spans="1:32" x14ac:dyDescent="0.35">
      <c r="A8" s="84"/>
      <c r="B8" s="78"/>
      <c r="C8" s="78"/>
      <c r="D8" s="110"/>
      <c r="E8" s="110"/>
      <c r="F8" s="59"/>
      <c r="G8" s="59"/>
      <c r="H8" s="59"/>
    </row>
    <row r="9" spans="1:32" x14ac:dyDescent="0.35">
      <c r="A9" s="84"/>
      <c r="B9" s="78"/>
      <c r="C9" s="78"/>
      <c r="D9" s="110"/>
      <c r="E9" s="110"/>
      <c r="F9" s="59"/>
      <c r="G9" s="59"/>
      <c r="H9" s="59"/>
    </row>
    <row r="10" spans="1:32" ht="16.899999999999999" x14ac:dyDescent="0.4">
      <c r="A10" s="731" t="s">
        <v>537</v>
      </c>
      <c r="B10" s="731"/>
      <c r="C10" s="731"/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</row>
    <row r="11" spans="1:32" ht="13.9" x14ac:dyDescent="0.4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s="44" customFormat="1" ht="14.25" customHeight="1" x14ac:dyDescent="0.35">
      <c r="A12" s="723"/>
      <c r="B12" s="724"/>
      <c r="C12" s="715" t="s">
        <v>207</v>
      </c>
      <c r="D12" s="715"/>
      <c r="E12" s="715"/>
      <c r="F12" s="715"/>
      <c r="G12" s="715"/>
      <c r="H12" s="715" t="s">
        <v>59</v>
      </c>
      <c r="I12" s="715"/>
      <c r="J12" s="715"/>
      <c r="K12" s="715"/>
      <c r="L12" s="715"/>
      <c r="M12" s="715" t="s">
        <v>527</v>
      </c>
      <c r="N12" s="715"/>
      <c r="O12" s="715"/>
      <c r="P12" s="715"/>
      <c r="Q12" s="715"/>
      <c r="R12" s="715" t="s">
        <v>208</v>
      </c>
      <c r="S12" s="715"/>
      <c r="T12" s="715"/>
      <c r="U12" s="715"/>
      <c r="V12" s="715"/>
      <c r="W12" s="740" t="s">
        <v>361</v>
      </c>
      <c r="X12" s="741"/>
      <c r="Y12" s="741"/>
      <c r="Z12" s="741"/>
      <c r="AA12" s="742"/>
      <c r="AB12" s="715" t="s">
        <v>58</v>
      </c>
      <c r="AC12" s="715"/>
      <c r="AD12" s="715"/>
      <c r="AE12" s="715"/>
      <c r="AF12" s="715"/>
    </row>
    <row r="13" spans="1:32" s="44" customFormat="1" ht="14.25" customHeight="1" x14ac:dyDescent="0.35">
      <c r="A13" s="725"/>
      <c r="B13" s="726"/>
      <c r="C13" s="219">
        <v>2019</v>
      </c>
      <c r="D13" s="219">
        <v>2020</v>
      </c>
      <c r="E13" s="219">
        <v>2021</v>
      </c>
      <c r="F13" s="219">
        <v>2022</v>
      </c>
      <c r="G13" s="572">
        <v>2023</v>
      </c>
      <c r="H13" s="219">
        <v>2019</v>
      </c>
      <c r="I13" s="219">
        <v>2020</v>
      </c>
      <c r="J13" s="219">
        <v>2021</v>
      </c>
      <c r="K13" s="219">
        <v>2022</v>
      </c>
      <c r="L13" s="572">
        <v>2023</v>
      </c>
      <c r="M13" s="219">
        <v>2019</v>
      </c>
      <c r="N13" s="219">
        <v>2020</v>
      </c>
      <c r="O13" s="219">
        <v>2021</v>
      </c>
      <c r="P13" s="219">
        <v>2022</v>
      </c>
      <c r="Q13" s="572">
        <v>2023</v>
      </c>
      <c r="R13" s="219">
        <v>2019</v>
      </c>
      <c r="S13" s="219">
        <v>2020</v>
      </c>
      <c r="T13" s="219">
        <v>2021</v>
      </c>
      <c r="U13" s="219">
        <v>2022</v>
      </c>
      <c r="V13" s="572">
        <v>2023</v>
      </c>
      <c r="W13" s="219">
        <v>2019</v>
      </c>
      <c r="X13" s="219">
        <v>2020</v>
      </c>
      <c r="Y13" s="219">
        <v>2021</v>
      </c>
      <c r="Z13" s="219">
        <v>2022</v>
      </c>
      <c r="AA13" s="572">
        <v>2023</v>
      </c>
      <c r="AB13" s="219">
        <v>2019</v>
      </c>
      <c r="AC13" s="219">
        <v>2020</v>
      </c>
      <c r="AD13" s="219">
        <v>2021</v>
      </c>
      <c r="AE13" s="219">
        <v>2022</v>
      </c>
      <c r="AF13" s="572">
        <v>2023</v>
      </c>
    </row>
    <row r="14" spans="1:32" s="44" customFormat="1" ht="14.25" customHeight="1" x14ac:dyDescent="0.35">
      <c r="A14" s="712" t="s">
        <v>212</v>
      </c>
      <c r="B14" s="713"/>
      <c r="C14" s="713"/>
      <c r="D14" s="713"/>
      <c r="E14" s="713"/>
      <c r="F14" s="713"/>
      <c r="G14" s="713"/>
      <c r="H14" s="713"/>
      <c r="I14" s="713"/>
      <c r="J14" s="713"/>
      <c r="K14" s="713"/>
      <c r="L14" s="713"/>
      <c r="M14" s="713"/>
      <c r="N14" s="713"/>
      <c r="O14" s="713"/>
      <c r="P14" s="713"/>
      <c r="Q14" s="713"/>
      <c r="R14" s="713"/>
      <c r="S14" s="713"/>
      <c r="T14" s="713"/>
      <c r="U14" s="713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4"/>
    </row>
    <row r="15" spans="1:32" s="76" customFormat="1" ht="25.5" customHeight="1" x14ac:dyDescent="0.35">
      <c r="A15" s="220" t="s">
        <v>223</v>
      </c>
      <c r="B15" s="221" t="s">
        <v>220</v>
      </c>
      <c r="C15" s="222">
        <v>373</v>
      </c>
      <c r="D15" s="222">
        <v>370</v>
      </c>
      <c r="E15" s="222">
        <v>363</v>
      </c>
      <c r="F15" s="222">
        <v>365</v>
      </c>
      <c r="G15" s="222">
        <v>374</v>
      </c>
      <c r="H15" s="222">
        <v>403</v>
      </c>
      <c r="I15" s="222">
        <v>409</v>
      </c>
      <c r="J15" s="222">
        <v>399</v>
      </c>
      <c r="K15" s="222">
        <v>395</v>
      </c>
      <c r="L15" s="222">
        <v>398</v>
      </c>
      <c r="M15" s="222">
        <v>1411</v>
      </c>
      <c r="N15" s="222">
        <v>422</v>
      </c>
      <c r="O15" s="222">
        <v>419</v>
      </c>
      <c r="P15" s="222">
        <v>418</v>
      </c>
      <c r="Q15" s="222">
        <v>438</v>
      </c>
      <c r="R15" s="222">
        <v>219</v>
      </c>
      <c r="S15" s="222">
        <v>225</v>
      </c>
      <c r="T15" s="222">
        <v>228</v>
      </c>
      <c r="U15" s="453">
        <v>264</v>
      </c>
      <c r="V15" s="453">
        <v>259</v>
      </c>
      <c r="W15" s="222">
        <v>0</v>
      </c>
      <c r="X15" s="222">
        <v>0</v>
      </c>
      <c r="Y15" s="222">
        <v>0</v>
      </c>
      <c r="Z15" s="222">
        <v>16</v>
      </c>
      <c r="AA15" s="222">
        <v>17</v>
      </c>
      <c r="AB15" s="222">
        <v>0</v>
      </c>
      <c r="AC15" s="222">
        <v>0</v>
      </c>
      <c r="AD15" s="222">
        <v>2</v>
      </c>
      <c r="AE15" s="222">
        <v>3</v>
      </c>
      <c r="AF15" s="222">
        <v>20</v>
      </c>
    </row>
    <row r="16" spans="1:32" x14ac:dyDescent="0.35">
      <c r="A16" s="223" t="s">
        <v>221</v>
      </c>
      <c r="B16" s="224" t="s">
        <v>220</v>
      </c>
      <c r="C16" s="225">
        <v>88</v>
      </c>
      <c r="D16" s="225">
        <v>87</v>
      </c>
      <c r="E16" s="225">
        <v>86</v>
      </c>
      <c r="F16" s="225">
        <v>83</v>
      </c>
      <c r="G16" s="225">
        <v>83</v>
      </c>
      <c r="H16" s="225">
        <v>89</v>
      </c>
      <c r="I16" s="225">
        <v>92</v>
      </c>
      <c r="J16" s="225">
        <v>89</v>
      </c>
      <c r="K16" s="225">
        <v>90</v>
      </c>
      <c r="L16" s="225">
        <v>90</v>
      </c>
      <c r="M16" s="225">
        <v>357</v>
      </c>
      <c r="N16" s="225">
        <v>140</v>
      </c>
      <c r="O16" s="225">
        <v>134</v>
      </c>
      <c r="P16" s="225">
        <v>129</v>
      </c>
      <c r="Q16" s="225">
        <v>133</v>
      </c>
      <c r="R16" s="225">
        <v>102</v>
      </c>
      <c r="S16" s="225">
        <v>106</v>
      </c>
      <c r="T16" s="225">
        <v>110</v>
      </c>
      <c r="U16" s="225">
        <v>122</v>
      </c>
      <c r="V16" s="225">
        <v>131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>
        <v>0</v>
      </c>
      <c r="AC16" s="225">
        <v>0</v>
      </c>
      <c r="AD16" s="225">
        <v>0</v>
      </c>
      <c r="AE16" s="225">
        <v>0</v>
      </c>
      <c r="AF16" s="225">
        <v>1</v>
      </c>
    </row>
    <row r="17" spans="1:32" x14ac:dyDescent="0.35">
      <c r="A17" s="223" t="s">
        <v>222</v>
      </c>
      <c r="B17" s="224" t="s">
        <v>220</v>
      </c>
      <c r="C17" s="225">
        <v>285</v>
      </c>
      <c r="D17" s="225">
        <v>283</v>
      </c>
      <c r="E17" s="225">
        <v>277</v>
      </c>
      <c r="F17" s="225">
        <v>282</v>
      </c>
      <c r="G17" s="225">
        <v>291</v>
      </c>
      <c r="H17" s="225">
        <v>314</v>
      </c>
      <c r="I17" s="225">
        <v>317</v>
      </c>
      <c r="J17" s="225">
        <v>310</v>
      </c>
      <c r="K17" s="225">
        <v>305</v>
      </c>
      <c r="L17" s="225">
        <v>308</v>
      </c>
      <c r="M17" s="225">
        <v>1054</v>
      </c>
      <c r="N17" s="225">
        <v>282</v>
      </c>
      <c r="O17" s="225">
        <v>285</v>
      </c>
      <c r="P17" s="225">
        <v>289</v>
      </c>
      <c r="Q17" s="225">
        <v>305</v>
      </c>
      <c r="R17" s="225">
        <v>117</v>
      </c>
      <c r="S17" s="225">
        <v>119</v>
      </c>
      <c r="T17" s="225">
        <v>118</v>
      </c>
      <c r="U17" s="225">
        <v>142</v>
      </c>
      <c r="V17" s="225">
        <v>128</v>
      </c>
      <c r="W17" s="225">
        <v>0</v>
      </c>
      <c r="X17" s="225">
        <v>0</v>
      </c>
      <c r="Y17" s="225">
        <v>0</v>
      </c>
      <c r="Z17" s="225">
        <v>16</v>
      </c>
      <c r="AA17" s="225">
        <v>17</v>
      </c>
      <c r="AB17" s="225">
        <v>0</v>
      </c>
      <c r="AC17" s="225">
        <v>0</v>
      </c>
      <c r="AD17" s="225">
        <v>2</v>
      </c>
      <c r="AE17" s="225">
        <v>3</v>
      </c>
      <c r="AF17" s="225">
        <v>19</v>
      </c>
    </row>
    <row r="18" spans="1:32" ht="22.5" customHeight="1" x14ac:dyDescent="0.35">
      <c r="A18" s="745" t="s">
        <v>224</v>
      </c>
      <c r="B18" s="748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9"/>
    </row>
    <row r="19" spans="1:32" s="209" customFormat="1" ht="25.5" customHeight="1" x14ac:dyDescent="0.35">
      <c r="A19" s="220" t="s">
        <v>223</v>
      </c>
      <c r="B19" s="221" t="s">
        <v>220</v>
      </c>
      <c r="C19" s="222">
        <v>372</v>
      </c>
      <c r="D19" s="222">
        <v>369</v>
      </c>
      <c r="E19" s="222">
        <v>360</v>
      </c>
      <c r="F19" s="222">
        <v>363</v>
      </c>
      <c r="G19" s="222">
        <v>373</v>
      </c>
      <c r="H19" s="222">
        <v>403</v>
      </c>
      <c r="I19" s="222">
        <v>399</v>
      </c>
      <c r="J19" s="222">
        <v>387</v>
      </c>
      <c r="K19" s="222">
        <v>395</v>
      </c>
      <c r="L19" s="222">
        <v>397</v>
      </c>
      <c r="M19" s="222">
        <v>1395</v>
      </c>
      <c r="N19" s="222">
        <v>418</v>
      </c>
      <c r="O19" s="222">
        <v>414</v>
      </c>
      <c r="P19" s="222">
        <v>410</v>
      </c>
      <c r="Q19" s="222">
        <v>435</v>
      </c>
      <c r="R19" s="222">
        <v>213</v>
      </c>
      <c r="S19" s="222">
        <v>220</v>
      </c>
      <c r="T19" s="222">
        <v>224</v>
      </c>
      <c r="U19" s="222">
        <v>261</v>
      </c>
      <c r="V19" s="222">
        <v>256</v>
      </c>
      <c r="W19" s="222">
        <v>0</v>
      </c>
      <c r="X19" s="222">
        <v>0</v>
      </c>
      <c r="Y19" s="222">
        <v>0</v>
      </c>
      <c r="Z19" s="222">
        <v>16</v>
      </c>
      <c r="AA19" s="222">
        <v>18</v>
      </c>
      <c r="AB19" s="222">
        <v>0</v>
      </c>
      <c r="AC19" s="222">
        <v>0</v>
      </c>
      <c r="AD19" s="222">
        <v>2</v>
      </c>
      <c r="AE19" s="222">
        <v>3</v>
      </c>
      <c r="AF19" s="222">
        <v>20</v>
      </c>
    </row>
    <row r="20" spans="1:32" s="215" customFormat="1" x14ac:dyDescent="0.35">
      <c r="A20" s="223" t="s">
        <v>221</v>
      </c>
      <c r="B20" s="224" t="s">
        <v>220</v>
      </c>
      <c r="C20" s="225">
        <v>87</v>
      </c>
      <c r="D20" s="225">
        <v>86</v>
      </c>
      <c r="E20" s="225">
        <v>84</v>
      </c>
      <c r="F20" s="225">
        <v>81</v>
      </c>
      <c r="G20" s="225">
        <v>82</v>
      </c>
      <c r="H20" s="225">
        <v>89</v>
      </c>
      <c r="I20" s="225">
        <v>89</v>
      </c>
      <c r="J20" s="225">
        <v>84</v>
      </c>
      <c r="K20" s="225">
        <v>90</v>
      </c>
      <c r="L20" s="225">
        <v>89</v>
      </c>
      <c r="M20" s="225">
        <v>356</v>
      </c>
      <c r="N20" s="225">
        <v>138</v>
      </c>
      <c r="O20" s="225">
        <v>132</v>
      </c>
      <c r="P20" s="225">
        <v>129</v>
      </c>
      <c r="Q20" s="225">
        <v>131</v>
      </c>
      <c r="R20" s="225">
        <v>100</v>
      </c>
      <c r="S20" s="225">
        <v>104</v>
      </c>
      <c r="T20" s="225">
        <v>109</v>
      </c>
      <c r="U20" s="225">
        <v>120</v>
      </c>
      <c r="V20" s="225">
        <v>128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>
        <v>0</v>
      </c>
      <c r="AC20" s="225">
        <v>0</v>
      </c>
      <c r="AD20" s="225">
        <v>0</v>
      </c>
      <c r="AE20" s="225">
        <v>0</v>
      </c>
      <c r="AF20" s="225">
        <v>1</v>
      </c>
    </row>
    <row r="21" spans="1:32" s="215" customFormat="1" x14ac:dyDescent="0.35">
      <c r="A21" s="223" t="s">
        <v>222</v>
      </c>
      <c r="B21" s="224" t="s">
        <v>220</v>
      </c>
      <c r="C21" s="225">
        <v>285</v>
      </c>
      <c r="D21" s="225">
        <v>283</v>
      </c>
      <c r="E21" s="225">
        <v>276</v>
      </c>
      <c r="F21" s="225">
        <v>282</v>
      </c>
      <c r="G21" s="225">
        <v>291</v>
      </c>
      <c r="H21" s="225">
        <v>314</v>
      </c>
      <c r="I21" s="225">
        <v>310</v>
      </c>
      <c r="J21" s="225">
        <v>303</v>
      </c>
      <c r="K21" s="225">
        <v>305</v>
      </c>
      <c r="L21" s="225">
        <v>308</v>
      </c>
      <c r="M21" s="225">
        <v>1039</v>
      </c>
      <c r="N21" s="225">
        <v>280</v>
      </c>
      <c r="O21" s="225">
        <v>282</v>
      </c>
      <c r="P21" s="225">
        <v>281</v>
      </c>
      <c r="Q21" s="225">
        <v>304</v>
      </c>
      <c r="R21" s="225">
        <v>113</v>
      </c>
      <c r="S21" s="225">
        <v>116</v>
      </c>
      <c r="T21" s="225">
        <v>115</v>
      </c>
      <c r="U21" s="225">
        <v>141</v>
      </c>
      <c r="V21" s="225">
        <v>128</v>
      </c>
      <c r="W21" s="225">
        <v>0</v>
      </c>
      <c r="X21" s="225">
        <v>0</v>
      </c>
      <c r="Y21" s="225">
        <v>0</v>
      </c>
      <c r="Z21" s="225">
        <v>16</v>
      </c>
      <c r="AA21" s="225">
        <v>17</v>
      </c>
      <c r="AB21" s="225">
        <v>0</v>
      </c>
      <c r="AC21" s="225">
        <v>0</v>
      </c>
      <c r="AD21" s="225">
        <v>2</v>
      </c>
      <c r="AE21" s="225">
        <v>3</v>
      </c>
      <c r="AF21" s="225">
        <v>19</v>
      </c>
    </row>
    <row r="22" spans="1:32" s="745" customFormat="1" ht="15" customHeight="1" x14ac:dyDescent="0.35">
      <c r="A22" s="743" t="s">
        <v>225</v>
      </c>
      <c r="B22" s="744"/>
      <c r="C22" s="744"/>
      <c r="D22" s="744"/>
      <c r="E22" s="744"/>
      <c r="F22" s="744"/>
      <c r="G22" s="744"/>
      <c r="H22" s="744"/>
      <c r="I22" s="744"/>
      <c r="J22" s="744"/>
      <c r="K22" s="744"/>
      <c r="L22" s="744"/>
      <c r="M22" s="744"/>
      <c r="N22" s="744"/>
      <c r="O22" s="744"/>
      <c r="P22" s="744"/>
      <c r="Q22" s="744"/>
      <c r="R22" s="744"/>
      <c r="S22" s="744"/>
      <c r="T22" s="744"/>
      <c r="U22" s="744"/>
      <c r="V22" s="744"/>
      <c r="W22" s="744"/>
      <c r="X22" s="744"/>
      <c r="Y22" s="744"/>
      <c r="Z22" s="744"/>
      <c r="AA22" s="744"/>
      <c r="AB22" s="744"/>
      <c r="AC22" s="744"/>
      <c r="AD22" s="744"/>
      <c r="AE22" s="744"/>
      <c r="AF22" s="744"/>
    </row>
    <row r="23" spans="1:32" s="207" customFormat="1" ht="25.5" customHeight="1" x14ac:dyDescent="0.4">
      <c r="A23" s="220" t="s">
        <v>223</v>
      </c>
      <c r="B23" s="221" t="s">
        <v>220</v>
      </c>
      <c r="C23" s="222">
        <v>1</v>
      </c>
      <c r="D23" s="222">
        <v>1</v>
      </c>
      <c r="E23" s="222">
        <v>3</v>
      </c>
      <c r="F23" s="222">
        <v>2</v>
      </c>
      <c r="G23" s="222">
        <v>1</v>
      </c>
      <c r="H23" s="222">
        <v>0</v>
      </c>
      <c r="I23" s="222">
        <v>10</v>
      </c>
      <c r="J23" s="222">
        <v>12</v>
      </c>
      <c r="K23" s="222">
        <v>0</v>
      </c>
      <c r="L23" s="222">
        <v>1</v>
      </c>
      <c r="M23" s="222">
        <v>16</v>
      </c>
      <c r="N23" s="222">
        <v>4</v>
      </c>
      <c r="O23" s="222">
        <v>5</v>
      </c>
      <c r="P23" s="222">
        <v>8</v>
      </c>
      <c r="Q23" s="222">
        <v>3</v>
      </c>
      <c r="R23" s="222">
        <v>6</v>
      </c>
      <c r="S23" s="222">
        <v>5</v>
      </c>
      <c r="T23" s="222">
        <v>4</v>
      </c>
      <c r="U23" s="222">
        <v>3</v>
      </c>
      <c r="V23" s="222">
        <v>3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2">
        <v>0</v>
      </c>
      <c r="AC23" s="222">
        <v>0</v>
      </c>
      <c r="AD23" s="222">
        <v>0</v>
      </c>
      <c r="AE23" s="222">
        <v>0</v>
      </c>
      <c r="AF23" s="222">
        <v>0</v>
      </c>
    </row>
    <row r="24" spans="1:32" s="216" customFormat="1" ht="12.75" x14ac:dyDescent="0.35">
      <c r="A24" s="223" t="s">
        <v>221</v>
      </c>
      <c r="B24" s="224" t="s">
        <v>220</v>
      </c>
      <c r="C24" s="225">
        <v>1</v>
      </c>
      <c r="D24" s="225">
        <v>1</v>
      </c>
      <c r="E24" s="225">
        <v>2</v>
      </c>
      <c r="F24" s="225">
        <v>2</v>
      </c>
      <c r="G24" s="225">
        <v>1</v>
      </c>
      <c r="H24" s="225">
        <v>0</v>
      </c>
      <c r="I24" s="225">
        <v>3</v>
      </c>
      <c r="J24" s="225">
        <v>5</v>
      </c>
      <c r="K24" s="225">
        <v>0</v>
      </c>
      <c r="L24" s="225">
        <v>1</v>
      </c>
      <c r="M24" s="225">
        <v>1</v>
      </c>
      <c r="N24" s="225">
        <v>2</v>
      </c>
      <c r="O24" s="225">
        <v>2</v>
      </c>
      <c r="P24" s="225">
        <v>0</v>
      </c>
      <c r="Q24" s="225">
        <v>2</v>
      </c>
      <c r="R24" s="225">
        <v>2</v>
      </c>
      <c r="S24" s="225">
        <v>2</v>
      </c>
      <c r="T24" s="225">
        <v>1</v>
      </c>
      <c r="U24" s="225">
        <v>2</v>
      </c>
      <c r="V24" s="225">
        <v>3</v>
      </c>
      <c r="W24" s="225">
        <v>0</v>
      </c>
      <c r="X24" s="225">
        <v>0</v>
      </c>
      <c r="Y24" s="225">
        <v>0</v>
      </c>
      <c r="Z24" s="225">
        <v>0</v>
      </c>
      <c r="AA24" s="225">
        <v>0</v>
      </c>
      <c r="AB24" s="225">
        <v>0</v>
      </c>
      <c r="AC24" s="225">
        <v>0</v>
      </c>
      <c r="AD24" s="225">
        <v>0</v>
      </c>
      <c r="AE24" s="225">
        <v>0</v>
      </c>
      <c r="AF24" s="225">
        <v>0</v>
      </c>
    </row>
    <row r="25" spans="1:32" s="216" customFormat="1" ht="12.75" x14ac:dyDescent="0.35">
      <c r="A25" s="223" t="s">
        <v>222</v>
      </c>
      <c r="B25" s="224" t="s">
        <v>220</v>
      </c>
      <c r="C25" s="225">
        <v>0</v>
      </c>
      <c r="D25" s="225">
        <v>0</v>
      </c>
      <c r="E25" s="225">
        <v>1</v>
      </c>
      <c r="F25" s="225">
        <v>0</v>
      </c>
      <c r="G25" s="225">
        <v>0</v>
      </c>
      <c r="H25" s="225">
        <v>0</v>
      </c>
      <c r="I25" s="225">
        <v>7</v>
      </c>
      <c r="J25" s="225">
        <v>7</v>
      </c>
      <c r="K25" s="225">
        <v>0</v>
      </c>
      <c r="L25" s="225">
        <v>0</v>
      </c>
      <c r="M25" s="225">
        <v>15</v>
      </c>
      <c r="N25" s="225">
        <v>2</v>
      </c>
      <c r="O25" s="225">
        <v>3</v>
      </c>
      <c r="P25" s="225">
        <v>8</v>
      </c>
      <c r="Q25" s="225">
        <v>1</v>
      </c>
      <c r="R25" s="225">
        <v>4</v>
      </c>
      <c r="S25" s="225">
        <v>3</v>
      </c>
      <c r="T25" s="225">
        <v>3</v>
      </c>
      <c r="U25" s="225">
        <v>1</v>
      </c>
      <c r="V25" s="225">
        <v>0</v>
      </c>
      <c r="W25" s="225">
        <v>0</v>
      </c>
      <c r="X25" s="225">
        <v>0</v>
      </c>
      <c r="Y25" s="225">
        <v>0</v>
      </c>
      <c r="Z25" s="225">
        <v>0</v>
      </c>
      <c r="AA25" s="225">
        <v>0</v>
      </c>
      <c r="AB25" s="225">
        <v>0</v>
      </c>
      <c r="AC25" s="225">
        <v>0</v>
      </c>
      <c r="AD25" s="225">
        <v>0</v>
      </c>
      <c r="AE25" s="225">
        <v>0</v>
      </c>
      <c r="AF25" s="225">
        <v>0</v>
      </c>
    </row>
    <row r="26" spans="1:32" s="745" customFormat="1" ht="14.25" customHeight="1" x14ac:dyDescent="0.35">
      <c r="A26" s="746" t="s">
        <v>226</v>
      </c>
      <c r="B26" s="747"/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747"/>
      <c r="U26" s="747"/>
      <c r="V26" s="747"/>
      <c r="W26" s="747"/>
      <c r="X26" s="747"/>
      <c r="Y26" s="747"/>
      <c r="Z26" s="747"/>
      <c r="AA26" s="747"/>
      <c r="AB26" s="747"/>
      <c r="AC26" s="747"/>
      <c r="AD26" s="747"/>
      <c r="AE26" s="747"/>
      <c r="AF26" s="747"/>
    </row>
    <row r="27" spans="1:32" s="209" customFormat="1" ht="25.5" customHeight="1" x14ac:dyDescent="0.35">
      <c r="A27" s="220" t="s">
        <v>223</v>
      </c>
      <c r="B27" s="221" t="s">
        <v>220</v>
      </c>
      <c r="C27" s="222">
        <v>372</v>
      </c>
      <c r="D27" s="222">
        <v>369</v>
      </c>
      <c r="E27" s="222">
        <v>362</v>
      </c>
      <c r="F27" s="222">
        <v>364</v>
      </c>
      <c r="G27" s="222">
        <v>374</v>
      </c>
      <c r="H27" s="222">
        <v>403</v>
      </c>
      <c r="I27" s="222">
        <v>409</v>
      </c>
      <c r="J27" s="222">
        <v>399</v>
      </c>
      <c r="K27" s="222">
        <v>394</v>
      </c>
      <c r="L27" s="222">
        <v>397</v>
      </c>
      <c r="M27" s="222">
        <v>1410</v>
      </c>
      <c r="N27" s="222">
        <v>419</v>
      </c>
      <c r="O27" s="222">
        <v>417</v>
      </c>
      <c r="P27" s="222">
        <v>416</v>
      </c>
      <c r="Q27" s="222">
        <v>436</v>
      </c>
      <c r="R27" s="222">
        <v>218</v>
      </c>
      <c r="S27" s="222">
        <v>223</v>
      </c>
      <c r="T27" s="222">
        <v>227</v>
      </c>
      <c r="U27" s="222">
        <v>262</v>
      </c>
      <c r="V27" s="222">
        <v>257</v>
      </c>
      <c r="W27" s="222">
        <v>0</v>
      </c>
      <c r="X27" s="222">
        <v>0</v>
      </c>
      <c r="Y27" s="222">
        <v>0</v>
      </c>
      <c r="Z27" s="222">
        <v>16</v>
      </c>
      <c r="AA27" s="222">
        <v>17</v>
      </c>
      <c r="AB27" s="222">
        <v>0</v>
      </c>
      <c r="AC27" s="222">
        <v>0</v>
      </c>
      <c r="AD27" s="222">
        <v>2</v>
      </c>
      <c r="AE27" s="222">
        <v>3</v>
      </c>
      <c r="AF27" s="222">
        <v>20</v>
      </c>
    </row>
    <row r="28" spans="1:32" s="205" customFormat="1" x14ac:dyDescent="0.35">
      <c r="A28" s="223" t="s">
        <v>221</v>
      </c>
      <c r="B28" s="224" t="s">
        <v>220</v>
      </c>
      <c r="C28" s="225">
        <v>87</v>
      </c>
      <c r="D28" s="225">
        <v>86</v>
      </c>
      <c r="E28" s="225">
        <v>85</v>
      </c>
      <c r="F28" s="225">
        <v>82</v>
      </c>
      <c r="G28" s="225">
        <v>83</v>
      </c>
      <c r="H28" s="225">
        <v>89</v>
      </c>
      <c r="I28" s="225">
        <v>92</v>
      </c>
      <c r="J28" s="225">
        <v>89</v>
      </c>
      <c r="K28" s="225">
        <v>90</v>
      </c>
      <c r="L28" s="225">
        <v>90</v>
      </c>
      <c r="M28" s="225">
        <v>356</v>
      </c>
      <c r="N28" s="225">
        <v>138</v>
      </c>
      <c r="O28" s="225">
        <v>133</v>
      </c>
      <c r="P28" s="225">
        <v>128</v>
      </c>
      <c r="Q28" s="225">
        <v>132</v>
      </c>
      <c r="R28" s="225">
        <v>102</v>
      </c>
      <c r="S28" s="225">
        <v>105</v>
      </c>
      <c r="T28" s="225">
        <v>110</v>
      </c>
      <c r="U28" s="225">
        <v>121</v>
      </c>
      <c r="V28" s="225">
        <v>129</v>
      </c>
      <c r="W28" s="225">
        <v>0</v>
      </c>
      <c r="X28" s="225">
        <v>0</v>
      </c>
      <c r="Y28" s="225">
        <v>0</v>
      </c>
      <c r="Z28" s="225">
        <v>0</v>
      </c>
      <c r="AA28" s="225">
        <v>0</v>
      </c>
      <c r="AB28" s="225">
        <v>0</v>
      </c>
      <c r="AC28" s="225">
        <v>0</v>
      </c>
      <c r="AD28" s="225">
        <v>0</v>
      </c>
      <c r="AE28" s="225">
        <v>0</v>
      </c>
      <c r="AF28" s="225">
        <v>1</v>
      </c>
    </row>
    <row r="29" spans="1:32" s="205" customFormat="1" x14ac:dyDescent="0.35">
      <c r="A29" s="223" t="s">
        <v>222</v>
      </c>
      <c r="B29" s="224" t="s">
        <v>220</v>
      </c>
      <c r="C29" s="225">
        <v>285</v>
      </c>
      <c r="D29" s="225">
        <v>283</v>
      </c>
      <c r="E29" s="225">
        <v>277</v>
      </c>
      <c r="F29" s="225">
        <v>282</v>
      </c>
      <c r="G29" s="225">
        <v>291</v>
      </c>
      <c r="H29" s="225">
        <v>314</v>
      </c>
      <c r="I29" s="225">
        <v>317</v>
      </c>
      <c r="J29" s="225">
        <v>310</v>
      </c>
      <c r="K29" s="225">
        <v>304</v>
      </c>
      <c r="L29" s="225">
        <v>307</v>
      </c>
      <c r="M29" s="225">
        <v>1054</v>
      </c>
      <c r="N29" s="225">
        <v>281</v>
      </c>
      <c r="O29" s="225">
        <v>284</v>
      </c>
      <c r="P29" s="225">
        <v>288</v>
      </c>
      <c r="Q29" s="225">
        <v>304</v>
      </c>
      <c r="R29" s="225">
        <v>116</v>
      </c>
      <c r="S29" s="225">
        <v>118</v>
      </c>
      <c r="T29" s="225">
        <v>117</v>
      </c>
      <c r="U29" s="225">
        <v>141</v>
      </c>
      <c r="V29" s="225">
        <v>128</v>
      </c>
      <c r="W29" s="225">
        <v>0</v>
      </c>
      <c r="X29" s="225">
        <v>0</v>
      </c>
      <c r="Y29" s="225">
        <v>0</v>
      </c>
      <c r="Z29" s="225">
        <v>16</v>
      </c>
      <c r="AA29" s="225">
        <v>17</v>
      </c>
      <c r="AB29" s="225">
        <v>0</v>
      </c>
      <c r="AC29" s="225">
        <v>0</v>
      </c>
      <c r="AD29" s="225">
        <v>2</v>
      </c>
      <c r="AE29" s="225">
        <v>3</v>
      </c>
      <c r="AF29" s="225">
        <v>19</v>
      </c>
    </row>
    <row r="30" spans="1:32" s="745" customFormat="1" ht="14.25" customHeight="1" x14ac:dyDescent="0.35">
      <c r="A30" s="743" t="s">
        <v>227</v>
      </c>
      <c r="B30" s="744"/>
      <c r="C30" s="744"/>
      <c r="D30" s="744"/>
      <c r="E30" s="744"/>
      <c r="F30" s="744"/>
      <c r="G30" s="744"/>
      <c r="H30" s="744"/>
      <c r="I30" s="744"/>
      <c r="J30" s="744"/>
      <c r="K30" s="744"/>
      <c r="L30" s="744"/>
      <c r="M30" s="744"/>
      <c r="N30" s="744"/>
      <c r="O30" s="744"/>
      <c r="P30" s="744"/>
      <c r="Q30" s="744"/>
      <c r="R30" s="744"/>
      <c r="S30" s="744"/>
      <c r="T30" s="744"/>
      <c r="U30" s="744"/>
      <c r="V30" s="744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</row>
    <row r="31" spans="1:32" s="97" customFormat="1" ht="25.5" customHeight="1" x14ac:dyDescent="0.35">
      <c r="A31" s="220" t="s">
        <v>223</v>
      </c>
      <c r="B31" s="221" t="s">
        <v>220</v>
      </c>
      <c r="C31" s="221">
        <v>1</v>
      </c>
      <c r="D31" s="221">
        <v>1</v>
      </c>
      <c r="E31" s="221">
        <v>1</v>
      </c>
      <c r="F31" s="221">
        <v>1</v>
      </c>
      <c r="G31" s="221">
        <v>1</v>
      </c>
      <c r="H31" s="221">
        <v>0</v>
      </c>
      <c r="I31" s="221">
        <v>0</v>
      </c>
      <c r="J31" s="221">
        <v>0</v>
      </c>
      <c r="K31" s="221">
        <v>1</v>
      </c>
      <c r="L31" s="221">
        <v>1</v>
      </c>
      <c r="M31" s="221">
        <v>1</v>
      </c>
      <c r="N31" s="221">
        <v>3</v>
      </c>
      <c r="O31" s="221">
        <v>2</v>
      </c>
      <c r="P31" s="221">
        <v>2</v>
      </c>
      <c r="Q31" s="221">
        <v>2</v>
      </c>
      <c r="R31" s="221">
        <v>1</v>
      </c>
      <c r="S31" s="221">
        <v>2</v>
      </c>
      <c r="T31" s="221">
        <v>1</v>
      </c>
      <c r="U31" s="221">
        <v>2</v>
      </c>
      <c r="V31" s="221">
        <v>2</v>
      </c>
      <c r="W31" s="221">
        <v>0</v>
      </c>
      <c r="X31" s="221">
        <v>0</v>
      </c>
      <c r="Y31" s="221">
        <v>0</v>
      </c>
      <c r="Z31" s="221">
        <v>0</v>
      </c>
      <c r="AA31" s="221">
        <v>0</v>
      </c>
      <c r="AB31" s="221">
        <v>0</v>
      </c>
      <c r="AC31" s="221">
        <v>0</v>
      </c>
      <c r="AD31" s="221">
        <v>0</v>
      </c>
      <c r="AE31" s="221">
        <v>0</v>
      </c>
      <c r="AF31" s="221">
        <v>0</v>
      </c>
    </row>
    <row r="32" spans="1:32" s="93" customFormat="1" ht="12.75" x14ac:dyDescent="0.35">
      <c r="A32" s="223" t="s">
        <v>221</v>
      </c>
      <c r="B32" s="224" t="s">
        <v>220</v>
      </c>
      <c r="C32" s="224">
        <v>1</v>
      </c>
      <c r="D32" s="224">
        <v>1</v>
      </c>
      <c r="E32" s="224">
        <v>1</v>
      </c>
      <c r="F32" s="224">
        <v>1</v>
      </c>
      <c r="G32" s="224">
        <v>1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1</v>
      </c>
      <c r="N32" s="224">
        <v>2</v>
      </c>
      <c r="O32" s="224">
        <v>1</v>
      </c>
      <c r="P32" s="224">
        <v>1</v>
      </c>
      <c r="Q32" s="224">
        <v>1</v>
      </c>
      <c r="R32" s="224">
        <v>0</v>
      </c>
      <c r="S32" s="224">
        <v>1</v>
      </c>
      <c r="T32" s="224">
        <v>0</v>
      </c>
      <c r="U32" s="224">
        <v>1</v>
      </c>
      <c r="V32" s="224">
        <v>2</v>
      </c>
      <c r="W32" s="224">
        <v>0</v>
      </c>
      <c r="X32" s="224">
        <v>0</v>
      </c>
      <c r="Y32" s="224">
        <v>0</v>
      </c>
      <c r="Z32" s="224">
        <v>0</v>
      </c>
      <c r="AA32" s="224">
        <v>0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</row>
    <row r="33" spans="1:32" s="93" customFormat="1" ht="12.75" x14ac:dyDescent="0.35">
      <c r="A33" s="223" t="s">
        <v>222</v>
      </c>
      <c r="B33" s="224" t="s">
        <v>220</v>
      </c>
      <c r="C33" s="224">
        <v>0</v>
      </c>
      <c r="D33" s="22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0</v>
      </c>
      <c r="J33" s="224">
        <v>0</v>
      </c>
      <c r="K33" s="224">
        <v>1</v>
      </c>
      <c r="L33" s="224">
        <v>1</v>
      </c>
      <c r="M33" s="224">
        <v>0</v>
      </c>
      <c r="N33" s="224">
        <v>1</v>
      </c>
      <c r="O33" s="224">
        <v>1</v>
      </c>
      <c r="P33" s="224">
        <v>1</v>
      </c>
      <c r="Q33" s="224">
        <v>1</v>
      </c>
      <c r="R33" s="224">
        <v>1</v>
      </c>
      <c r="S33" s="224">
        <v>1</v>
      </c>
      <c r="T33" s="224">
        <v>1</v>
      </c>
      <c r="U33" s="224">
        <v>1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24">
        <v>0</v>
      </c>
      <c r="AB33" s="224">
        <v>0</v>
      </c>
      <c r="AC33" s="224">
        <v>0</v>
      </c>
      <c r="AD33" s="224">
        <v>0</v>
      </c>
      <c r="AE33" s="224">
        <v>0</v>
      </c>
      <c r="AF33" s="224">
        <v>0</v>
      </c>
    </row>
    <row r="34" spans="1:32" x14ac:dyDescent="0.35">
      <c r="A34"/>
    </row>
    <row r="35" spans="1:32" s="61" customFormat="1" x14ac:dyDescent="0.35">
      <c r="A35" s="567" t="s">
        <v>549</v>
      </c>
      <c r="B35" s="567"/>
      <c r="C35" s="567"/>
      <c r="D35" s="567"/>
      <c r="E35" s="567"/>
      <c r="F35" s="567"/>
      <c r="G35" s="567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</row>
    <row r="36" spans="1:32" x14ac:dyDescent="0.35">
      <c r="A36" s="567" t="s">
        <v>528</v>
      </c>
      <c r="B36" s="567"/>
      <c r="C36" s="567"/>
      <c r="D36" s="567"/>
      <c r="E36" s="567"/>
      <c r="F36" s="567"/>
      <c r="G36" s="567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</row>
    <row r="37" spans="1:32" x14ac:dyDescent="0.35">
      <c r="A37" s="226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</row>
    <row r="38" spans="1:32" s="42" customFormat="1" ht="12.75" customHeight="1" x14ac:dyDescent="0.4">
      <c r="A38" s="739" t="s">
        <v>530</v>
      </c>
      <c r="B38" s="739"/>
      <c r="C38" s="739"/>
      <c r="D38" s="739"/>
      <c r="E38" s="739"/>
      <c r="F38" s="739"/>
      <c r="G38" s="739"/>
      <c r="H38" s="739"/>
      <c r="I38" s="739"/>
      <c r="J38" s="739"/>
      <c r="K38" s="739"/>
      <c r="L38" s="739"/>
      <c r="M38" s="739"/>
      <c r="N38" s="739"/>
      <c r="O38" s="739"/>
      <c r="P38" s="739"/>
      <c r="Q38" s="739"/>
      <c r="R38" s="76"/>
      <c r="S38" s="76"/>
      <c r="T38" s="76"/>
      <c r="U38" s="76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</row>
    <row r="39" spans="1:32" s="42" customFormat="1" ht="12.75" customHeight="1" x14ac:dyDescent="0.4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76"/>
      <c r="S39" s="76"/>
      <c r="T39" s="76"/>
      <c r="U39" s="76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</row>
    <row r="40" spans="1:32" s="42" customFormat="1" ht="12.75" customHeight="1" x14ac:dyDescent="0.35">
      <c r="A40" s="733" t="s">
        <v>400</v>
      </c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6"/>
      <c r="S40" s="76"/>
      <c r="T40" s="76"/>
      <c r="U40" s="76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</row>
    <row r="41" spans="1:32" s="42" customFormat="1" ht="13.5" customHeight="1" x14ac:dyDescent="0.4">
      <c r="A41" s="735"/>
      <c r="B41" s="736"/>
      <c r="C41" s="720" t="s">
        <v>209</v>
      </c>
      <c r="D41" s="721"/>
      <c r="E41" s="721"/>
      <c r="F41" s="721"/>
      <c r="G41" s="722"/>
      <c r="H41" s="717" t="s">
        <v>210</v>
      </c>
      <c r="I41" s="718"/>
      <c r="J41" s="718"/>
      <c r="K41" s="718"/>
      <c r="L41" s="719"/>
      <c r="M41" s="717" t="s">
        <v>211</v>
      </c>
      <c r="N41" s="718"/>
      <c r="O41" s="718"/>
      <c r="P41" s="718"/>
      <c r="Q41" s="719"/>
      <c r="R41" s="76"/>
      <c r="S41" s="76"/>
      <c r="T41" s="76"/>
      <c r="U41" s="76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</row>
    <row r="42" spans="1:32" s="76" customFormat="1" ht="13.15" x14ac:dyDescent="0.35">
      <c r="A42" s="737"/>
      <c r="B42" s="738"/>
      <c r="C42" s="230">
        <v>2019</v>
      </c>
      <c r="D42" s="230">
        <v>2020</v>
      </c>
      <c r="E42" s="230">
        <v>2021</v>
      </c>
      <c r="F42" s="230">
        <v>2022</v>
      </c>
      <c r="G42" s="575">
        <v>2023</v>
      </c>
      <c r="H42" s="230">
        <v>2019</v>
      </c>
      <c r="I42" s="230">
        <v>2020</v>
      </c>
      <c r="J42" s="230">
        <v>2021</v>
      </c>
      <c r="K42" s="230">
        <v>2022</v>
      </c>
      <c r="L42" s="575">
        <v>2023</v>
      </c>
      <c r="M42" s="230">
        <v>2019</v>
      </c>
      <c r="N42" s="230">
        <v>2020</v>
      </c>
      <c r="O42" s="230">
        <v>2021</v>
      </c>
      <c r="P42" s="230">
        <v>2022</v>
      </c>
      <c r="Q42" s="575">
        <v>2023</v>
      </c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</row>
    <row r="43" spans="1:32" ht="25.5" customHeight="1" x14ac:dyDescent="0.35">
      <c r="A43" s="220" t="s">
        <v>223</v>
      </c>
      <c r="B43" s="232" t="s">
        <v>220</v>
      </c>
      <c r="C43" s="233">
        <v>197</v>
      </c>
      <c r="D43" s="233">
        <v>80</v>
      </c>
      <c r="E43" s="233">
        <v>85</v>
      </c>
      <c r="F43" s="233">
        <v>94</v>
      </c>
      <c r="G43" s="233">
        <v>105</v>
      </c>
      <c r="H43" s="233">
        <v>1729</v>
      </c>
      <c r="I43" s="233">
        <v>998</v>
      </c>
      <c r="J43" s="233">
        <v>963</v>
      </c>
      <c r="K43" s="233">
        <v>1029</v>
      </c>
      <c r="L43" s="233">
        <v>997</v>
      </c>
      <c r="M43" s="233">
        <v>480</v>
      </c>
      <c r="N43" s="233">
        <v>348</v>
      </c>
      <c r="O43" s="233">
        <v>363</v>
      </c>
      <c r="P43" s="233">
        <v>338</v>
      </c>
      <c r="Q43" s="233">
        <v>404</v>
      </c>
      <c r="R43" s="580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ht="13.5" customHeight="1" x14ac:dyDescent="0.35">
      <c r="A44" s="234" t="s">
        <v>221</v>
      </c>
      <c r="B44" s="235" t="s">
        <v>220</v>
      </c>
      <c r="C44" s="236">
        <v>36</v>
      </c>
      <c r="D44" s="236">
        <v>23</v>
      </c>
      <c r="E44" s="236">
        <v>24</v>
      </c>
      <c r="F44" s="236">
        <v>29</v>
      </c>
      <c r="G44" s="236">
        <v>31</v>
      </c>
      <c r="H44" s="236">
        <v>464</v>
      </c>
      <c r="I44" s="236">
        <v>296</v>
      </c>
      <c r="J44" s="236">
        <v>286</v>
      </c>
      <c r="K44" s="236">
        <v>300</v>
      </c>
      <c r="L44" s="236">
        <v>289</v>
      </c>
      <c r="M44" s="236">
        <v>136</v>
      </c>
      <c r="N44" s="236">
        <v>106</v>
      </c>
      <c r="O44" s="236">
        <v>109</v>
      </c>
      <c r="P44" s="236">
        <v>97</v>
      </c>
      <c r="Q44" s="236">
        <v>118</v>
      </c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1:32" x14ac:dyDescent="0.35">
      <c r="A45" s="234" t="s">
        <v>222</v>
      </c>
      <c r="B45" s="235" t="s">
        <v>220</v>
      </c>
      <c r="C45" s="236">
        <v>161</v>
      </c>
      <c r="D45" s="236">
        <v>57</v>
      </c>
      <c r="E45" s="236">
        <v>61</v>
      </c>
      <c r="F45" s="236">
        <v>65</v>
      </c>
      <c r="G45" s="236">
        <v>74</v>
      </c>
      <c r="H45" s="236">
        <v>1265</v>
      </c>
      <c r="I45" s="236">
        <v>702</v>
      </c>
      <c r="J45" s="236">
        <v>677</v>
      </c>
      <c r="K45" s="236">
        <v>729</v>
      </c>
      <c r="L45" s="236">
        <v>708</v>
      </c>
      <c r="M45" s="236">
        <v>344</v>
      </c>
      <c r="N45" s="236">
        <v>242</v>
      </c>
      <c r="O45" s="236">
        <v>254</v>
      </c>
      <c r="P45" s="236">
        <v>241</v>
      </c>
      <c r="Q45" s="236">
        <v>286</v>
      </c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1:32" x14ac:dyDescent="0.35">
      <c r="A46" s="227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1:32" s="42" customFormat="1" ht="12.75" customHeight="1" x14ac:dyDescent="0.35">
      <c r="A47" s="733" t="s">
        <v>515</v>
      </c>
      <c r="B47" s="733"/>
      <c r="C47" s="733"/>
      <c r="D47" s="733"/>
      <c r="E47" s="733"/>
      <c r="F47" s="733"/>
      <c r="G47" s="733"/>
      <c r="H47" s="733"/>
      <c r="I47" s="733"/>
      <c r="J47" s="733"/>
      <c r="K47" s="733"/>
      <c r="L47" s="733"/>
      <c r="M47" s="733"/>
      <c r="N47" s="733"/>
      <c r="O47" s="733"/>
      <c r="P47" s="733"/>
      <c r="Q47" s="733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1:32" s="42" customFormat="1" ht="12.75" customHeight="1" x14ac:dyDescent="0.4">
      <c r="A48" s="735"/>
      <c r="B48" s="736"/>
      <c r="C48" s="720" t="s">
        <v>209</v>
      </c>
      <c r="D48" s="721"/>
      <c r="E48" s="721"/>
      <c r="F48" s="721"/>
      <c r="G48" s="722"/>
      <c r="H48" s="717" t="s">
        <v>210</v>
      </c>
      <c r="I48" s="718"/>
      <c r="J48" s="718"/>
      <c r="K48" s="718"/>
      <c r="L48" s="719"/>
      <c r="M48" s="717" t="s">
        <v>211</v>
      </c>
      <c r="N48" s="718"/>
      <c r="O48" s="718"/>
      <c r="P48" s="718"/>
      <c r="Q48" s="719"/>
      <c r="R48" s="76"/>
      <c r="S48" s="76"/>
      <c r="T48" s="76"/>
      <c r="U48" s="76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</row>
    <row r="49" spans="1:39" s="76" customFormat="1" ht="13.15" x14ac:dyDescent="0.35">
      <c r="A49" s="737"/>
      <c r="B49" s="738"/>
      <c r="C49" s="230">
        <v>2019</v>
      </c>
      <c r="D49" s="230">
        <v>2020</v>
      </c>
      <c r="E49" s="230">
        <v>2021</v>
      </c>
      <c r="F49" s="230">
        <v>2022</v>
      </c>
      <c r="G49" s="575">
        <v>2023</v>
      </c>
      <c r="H49" s="230">
        <v>2019</v>
      </c>
      <c r="I49" s="230">
        <v>2020</v>
      </c>
      <c r="J49" s="230">
        <v>2021</v>
      </c>
      <c r="K49" s="230">
        <v>2022</v>
      </c>
      <c r="L49" s="575">
        <v>2023</v>
      </c>
      <c r="M49" s="230">
        <v>2019</v>
      </c>
      <c r="N49" s="230">
        <v>2020</v>
      </c>
      <c r="O49" s="230">
        <v>2021</v>
      </c>
      <c r="P49" s="230">
        <v>2022</v>
      </c>
      <c r="Q49" s="575">
        <v>2023</v>
      </c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</row>
    <row r="50" spans="1:39" s="213" customFormat="1" ht="25.5" customHeight="1" x14ac:dyDescent="0.35">
      <c r="A50" s="220" t="s">
        <v>223</v>
      </c>
      <c r="B50" s="232" t="s">
        <v>220</v>
      </c>
      <c r="C50" s="233">
        <v>0</v>
      </c>
      <c r="D50" s="233">
        <v>0</v>
      </c>
      <c r="E50" s="233">
        <v>0</v>
      </c>
      <c r="F50" s="233">
        <v>0</v>
      </c>
      <c r="G50" s="233">
        <v>0</v>
      </c>
      <c r="H50" s="233">
        <v>21</v>
      </c>
      <c r="I50" s="233">
        <v>21</v>
      </c>
      <c r="J50" s="233">
        <v>19</v>
      </c>
      <c r="K50" s="233">
        <v>20</v>
      </c>
      <c r="L50" s="233">
        <v>20</v>
      </c>
      <c r="M50" s="233">
        <v>4</v>
      </c>
      <c r="N50" s="233">
        <v>5</v>
      </c>
      <c r="O50" s="233">
        <v>6</v>
      </c>
      <c r="P50" s="233">
        <v>4</v>
      </c>
      <c r="Q50" s="233">
        <v>5</v>
      </c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</row>
    <row r="51" spans="1:39" x14ac:dyDescent="0.35">
      <c r="A51" s="237" t="s">
        <v>221</v>
      </c>
      <c r="B51" s="238" t="s">
        <v>220</v>
      </c>
      <c r="C51" s="236">
        <v>0</v>
      </c>
      <c r="D51" s="236">
        <v>0</v>
      </c>
      <c r="E51" s="236">
        <v>0</v>
      </c>
      <c r="F51" s="236">
        <v>0</v>
      </c>
      <c r="G51" s="236">
        <v>0</v>
      </c>
      <c r="H51" s="236">
        <v>5</v>
      </c>
      <c r="I51" s="236">
        <v>6</v>
      </c>
      <c r="J51" s="236">
        <v>7</v>
      </c>
      <c r="K51" s="236">
        <v>6</v>
      </c>
      <c r="L51" s="236">
        <v>7</v>
      </c>
      <c r="M51" s="236">
        <v>0</v>
      </c>
      <c r="N51" s="236">
        <v>0</v>
      </c>
      <c r="O51" s="236">
        <v>0</v>
      </c>
      <c r="P51" s="236">
        <v>0</v>
      </c>
      <c r="Q51" s="236">
        <v>0</v>
      </c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1:39" x14ac:dyDescent="0.35">
      <c r="A52" s="237" t="s">
        <v>222</v>
      </c>
      <c r="B52" s="238" t="s">
        <v>220</v>
      </c>
      <c r="C52" s="236">
        <v>0</v>
      </c>
      <c r="D52" s="236">
        <v>0</v>
      </c>
      <c r="E52" s="236">
        <v>0</v>
      </c>
      <c r="F52" s="236">
        <v>0</v>
      </c>
      <c r="G52" s="236">
        <v>0</v>
      </c>
      <c r="H52" s="236">
        <v>16</v>
      </c>
      <c r="I52" s="236">
        <v>15</v>
      </c>
      <c r="J52" s="236">
        <v>12</v>
      </c>
      <c r="K52" s="236">
        <v>14</v>
      </c>
      <c r="L52" s="236">
        <v>13</v>
      </c>
      <c r="M52" s="236">
        <v>4</v>
      </c>
      <c r="N52" s="236">
        <v>5</v>
      </c>
      <c r="O52" s="236">
        <v>6</v>
      </c>
      <c r="P52" s="236">
        <v>4</v>
      </c>
      <c r="Q52" s="236">
        <v>5</v>
      </c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1:39" x14ac:dyDescent="0.3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spans="1:39" s="42" customFormat="1" ht="12.75" customHeight="1" x14ac:dyDescent="0.35">
      <c r="A54" s="733" t="s">
        <v>516</v>
      </c>
      <c r="B54" s="733"/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6"/>
      <c r="S54" s="76"/>
      <c r="T54" s="76"/>
      <c r="U54" s="76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</row>
    <row r="55" spans="1:39" s="42" customFormat="1" ht="13.15" x14ac:dyDescent="0.4">
      <c r="A55" s="735"/>
      <c r="B55" s="736"/>
      <c r="C55" s="720" t="s">
        <v>209</v>
      </c>
      <c r="D55" s="721"/>
      <c r="E55" s="721"/>
      <c r="F55" s="721"/>
      <c r="G55" s="722"/>
      <c r="H55" s="717" t="s">
        <v>210</v>
      </c>
      <c r="I55" s="718"/>
      <c r="J55" s="718"/>
      <c r="K55" s="718"/>
      <c r="L55" s="719"/>
      <c r="M55" s="717" t="s">
        <v>211</v>
      </c>
      <c r="N55" s="718"/>
      <c r="O55" s="718"/>
      <c r="P55" s="718"/>
      <c r="Q55" s="719"/>
      <c r="R55" s="76"/>
      <c r="S55" s="76"/>
      <c r="T55" s="76"/>
      <c r="U55" s="76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</row>
    <row r="56" spans="1:39" s="76" customFormat="1" ht="13.15" x14ac:dyDescent="0.35">
      <c r="A56" s="737"/>
      <c r="B56" s="738"/>
      <c r="C56" s="230">
        <v>2019</v>
      </c>
      <c r="D56" s="230">
        <v>2020</v>
      </c>
      <c r="E56" s="230">
        <v>2021</v>
      </c>
      <c r="F56" s="230">
        <v>2022</v>
      </c>
      <c r="G56" s="575">
        <v>2023</v>
      </c>
      <c r="H56" s="230">
        <v>2019</v>
      </c>
      <c r="I56" s="230">
        <v>2020</v>
      </c>
      <c r="J56" s="230">
        <v>2021</v>
      </c>
      <c r="K56" s="230">
        <v>2022</v>
      </c>
      <c r="L56" s="575">
        <v>2023</v>
      </c>
      <c r="M56" s="230">
        <v>2019</v>
      </c>
      <c r="N56" s="230">
        <v>2020</v>
      </c>
      <c r="O56" s="230">
        <v>2021</v>
      </c>
      <c r="P56" s="230">
        <v>2022</v>
      </c>
      <c r="Q56" s="575">
        <v>2023</v>
      </c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</row>
    <row r="57" spans="1:39" ht="25.5" customHeight="1" x14ac:dyDescent="0.4">
      <c r="A57" s="240" t="s">
        <v>483</v>
      </c>
      <c r="B57" s="241" t="s">
        <v>220</v>
      </c>
      <c r="C57" s="233">
        <v>197</v>
      </c>
      <c r="D57" s="233">
        <v>80</v>
      </c>
      <c r="E57" s="233">
        <v>85</v>
      </c>
      <c r="F57" s="233">
        <v>94</v>
      </c>
      <c r="G57" s="233">
        <v>105</v>
      </c>
      <c r="H57" s="233">
        <v>1708</v>
      </c>
      <c r="I57" s="233">
        <v>977</v>
      </c>
      <c r="J57" s="233">
        <v>944</v>
      </c>
      <c r="K57" s="233">
        <v>1009</v>
      </c>
      <c r="L57" s="233">
        <v>977</v>
      </c>
      <c r="M57" s="233">
        <v>476</v>
      </c>
      <c r="N57" s="233">
        <v>343</v>
      </c>
      <c r="O57" s="233">
        <v>357</v>
      </c>
      <c r="P57" s="233">
        <v>334</v>
      </c>
      <c r="Q57" s="233">
        <v>399</v>
      </c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spans="1:39" x14ac:dyDescent="0.35">
      <c r="A58" s="237" t="s">
        <v>221</v>
      </c>
      <c r="B58" s="238" t="s">
        <v>220</v>
      </c>
      <c r="C58" s="236">
        <v>36</v>
      </c>
      <c r="D58" s="236">
        <v>23</v>
      </c>
      <c r="E58" s="236">
        <v>24</v>
      </c>
      <c r="F58" s="236">
        <v>29</v>
      </c>
      <c r="G58" s="236">
        <v>31</v>
      </c>
      <c r="H58" s="236">
        <v>459</v>
      </c>
      <c r="I58" s="236">
        <v>290</v>
      </c>
      <c r="J58" s="236">
        <v>279</v>
      </c>
      <c r="K58" s="236">
        <v>294</v>
      </c>
      <c r="L58" s="236">
        <v>282</v>
      </c>
      <c r="M58" s="236">
        <v>136</v>
      </c>
      <c r="N58" s="236">
        <v>106</v>
      </c>
      <c r="O58" s="236">
        <v>109</v>
      </c>
      <c r="P58" s="236">
        <v>97</v>
      </c>
      <c r="Q58" s="236">
        <v>118</v>
      </c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spans="1:39" x14ac:dyDescent="0.35">
      <c r="A59" s="237" t="s">
        <v>222</v>
      </c>
      <c r="B59" s="238" t="s">
        <v>220</v>
      </c>
      <c r="C59" s="236">
        <v>161</v>
      </c>
      <c r="D59" s="236">
        <v>57</v>
      </c>
      <c r="E59" s="236">
        <v>61</v>
      </c>
      <c r="F59" s="236">
        <v>65</v>
      </c>
      <c r="G59" s="236">
        <v>74</v>
      </c>
      <c r="H59" s="236">
        <v>1249</v>
      </c>
      <c r="I59" s="236">
        <v>687</v>
      </c>
      <c r="J59" s="236">
        <v>665</v>
      </c>
      <c r="K59" s="236">
        <v>715</v>
      </c>
      <c r="L59" s="236">
        <v>695</v>
      </c>
      <c r="M59" s="236">
        <v>340</v>
      </c>
      <c r="N59" s="236">
        <v>237</v>
      </c>
      <c r="O59" s="236">
        <v>248</v>
      </c>
      <c r="P59" s="236">
        <v>237</v>
      </c>
      <c r="Q59" s="236">
        <v>281</v>
      </c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9" x14ac:dyDescent="0.35">
      <c r="A60" s="227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9" s="42" customFormat="1" ht="12.75" customHeight="1" x14ac:dyDescent="0.35">
      <c r="A61" s="733" t="s">
        <v>401</v>
      </c>
      <c r="B61" s="733"/>
      <c r="C61" s="733"/>
      <c r="D61" s="733"/>
      <c r="E61" s="733"/>
      <c r="F61" s="733"/>
      <c r="G61" s="733"/>
      <c r="H61" s="733"/>
      <c r="I61" s="733"/>
      <c r="J61" s="733"/>
      <c r="K61" s="733"/>
      <c r="L61" s="733"/>
      <c r="M61" s="733"/>
      <c r="N61" s="733"/>
      <c r="O61" s="733"/>
      <c r="P61" s="733"/>
      <c r="Q61" s="733"/>
      <c r="R61" s="733"/>
      <c r="S61" s="733"/>
      <c r="T61" s="733"/>
      <c r="U61" s="733"/>
      <c r="V61" s="733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M61" s="63"/>
    </row>
    <row r="62" spans="1:39" s="47" customFormat="1" ht="15" customHeight="1" x14ac:dyDescent="0.4">
      <c r="A62" s="732"/>
      <c r="B62" s="732"/>
      <c r="C62" s="734" t="s">
        <v>213</v>
      </c>
      <c r="D62" s="734"/>
      <c r="E62" s="734"/>
      <c r="F62" s="734"/>
      <c r="G62" s="734"/>
      <c r="H62" s="734" t="s">
        <v>214</v>
      </c>
      <c r="I62" s="734"/>
      <c r="J62" s="734"/>
      <c r="K62" s="734"/>
      <c r="L62" s="734"/>
      <c r="M62" s="734" t="s">
        <v>215</v>
      </c>
      <c r="N62" s="734"/>
      <c r="O62" s="734"/>
      <c r="P62" s="734"/>
      <c r="Q62" s="734"/>
      <c r="R62" s="734" t="s">
        <v>216</v>
      </c>
      <c r="S62" s="734"/>
      <c r="T62" s="734"/>
      <c r="U62" s="734"/>
      <c r="V62" s="734"/>
      <c r="W62" s="242"/>
      <c r="X62" s="242"/>
      <c r="Y62" s="242"/>
      <c r="Z62" s="242"/>
      <c r="AA62" s="242"/>
      <c r="AB62" s="243"/>
      <c r="AC62" s="243"/>
      <c r="AD62" s="243"/>
      <c r="AE62" s="243"/>
      <c r="AF62" s="244"/>
      <c r="AM62" s="65"/>
    </row>
    <row r="63" spans="1:39" s="99" customFormat="1" ht="15" customHeight="1" x14ac:dyDescent="0.4">
      <c r="A63" s="732"/>
      <c r="B63" s="732"/>
      <c r="C63" s="245">
        <v>2019</v>
      </c>
      <c r="D63" s="245">
        <v>2020</v>
      </c>
      <c r="E63" s="245">
        <v>2021</v>
      </c>
      <c r="F63" s="245">
        <v>2022</v>
      </c>
      <c r="G63" s="573">
        <v>2023</v>
      </c>
      <c r="H63" s="245">
        <v>2019</v>
      </c>
      <c r="I63" s="245">
        <v>2020</v>
      </c>
      <c r="J63" s="245">
        <v>2021</v>
      </c>
      <c r="K63" s="245">
        <v>2022</v>
      </c>
      <c r="L63" s="573">
        <v>2023</v>
      </c>
      <c r="M63" s="245">
        <v>2019</v>
      </c>
      <c r="N63" s="245">
        <v>2020</v>
      </c>
      <c r="O63" s="245">
        <v>2021</v>
      </c>
      <c r="P63" s="245">
        <v>2022</v>
      </c>
      <c r="Q63" s="573">
        <v>2023</v>
      </c>
      <c r="R63" s="245">
        <v>2019</v>
      </c>
      <c r="S63" s="245">
        <v>2020</v>
      </c>
      <c r="T63" s="245">
        <v>2021</v>
      </c>
      <c r="U63" s="245">
        <v>2022</v>
      </c>
      <c r="V63" s="573">
        <v>2023</v>
      </c>
      <c r="W63" s="242"/>
      <c r="X63" s="242"/>
      <c r="Y63" s="242"/>
      <c r="Z63" s="242"/>
      <c r="AA63" s="242"/>
      <c r="AB63" s="243"/>
      <c r="AC63" s="243"/>
      <c r="AD63" s="243"/>
      <c r="AE63" s="243"/>
      <c r="AF63" s="244"/>
    </row>
    <row r="64" spans="1:39" s="76" customFormat="1" ht="25.5" customHeight="1" x14ac:dyDescent="0.35">
      <c r="A64" s="220" t="s">
        <v>223</v>
      </c>
      <c r="B64" s="232" t="s">
        <v>220</v>
      </c>
      <c r="C64" s="233">
        <v>22</v>
      </c>
      <c r="D64" s="233">
        <v>21</v>
      </c>
      <c r="E64" s="233">
        <v>21</v>
      </c>
      <c r="F64" s="233">
        <v>24</v>
      </c>
      <c r="G64" s="233">
        <v>25</v>
      </c>
      <c r="H64" s="233">
        <v>419</v>
      </c>
      <c r="I64" s="233">
        <v>265</v>
      </c>
      <c r="J64" s="233">
        <v>285</v>
      </c>
      <c r="K64" s="233">
        <v>298</v>
      </c>
      <c r="L64" s="233">
        <v>313</v>
      </c>
      <c r="M64" s="233">
        <v>876</v>
      </c>
      <c r="N64" s="233">
        <v>631</v>
      </c>
      <c r="O64" s="233">
        <v>606</v>
      </c>
      <c r="P64" s="233">
        <v>638</v>
      </c>
      <c r="Q64" s="233">
        <v>646</v>
      </c>
      <c r="R64" s="233">
        <v>1089</v>
      </c>
      <c r="S64" s="233">
        <v>509</v>
      </c>
      <c r="T64" s="233">
        <v>499</v>
      </c>
      <c r="U64" s="233">
        <v>501</v>
      </c>
      <c r="V64" s="233">
        <v>522</v>
      </c>
      <c r="W64" s="150"/>
      <c r="X64" s="150"/>
      <c r="Y64" s="150"/>
      <c r="Z64" s="150"/>
      <c r="AA64" s="150"/>
    </row>
    <row r="65" spans="1:39" x14ac:dyDescent="0.35">
      <c r="A65" s="227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spans="1:39" s="42" customFormat="1" ht="12.75" customHeight="1" x14ac:dyDescent="0.35">
      <c r="A66" s="733" t="s">
        <v>367</v>
      </c>
      <c r="B66" s="733"/>
      <c r="C66" s="733"/>
      <c r="D66" s="733"/>
      <c r="E66" s="733"/>
      <c r="F66" s="733"/>
      <c r="G66" s="733"/>
      <c r="H66" s="733"/>
      <c r="I66" s="733"/>
      <c r="J66" s="733"/>
      <c r="K66" s="733"/>
      <c r="L66" s="733"/>
      <c r="M66" s="733"/>
      <c r="N66" s="733"/>
      <c r="O66" s="733"/>
      <c r="P66" s="733"/>
      <c r="Q66" s="733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M66" s="63"/>
    </row>
    <row r="67" spans="1:39" s="47" customFormat="1" ht="24.75" customHeight="1" x14ac:dyDescent="0.4">
      <c r="A67" s="732"/>
      <c r="B67" s="732"/>
      <c r="C67" s="716" t="s">
        <v>217</v>
      </c>
      <c r="D67" s="716"/>
      <c r="E67" s="716"/>
      <c r="F67" s="716"/>
      <c r="G67" s="716"/>
      <c r="H67" s="716" t="s">
        <v>218</v>
      </c>
      <c r="I67" s="716"/>
      <c r="J67" s="716"/>
      <c r="K67" s="716"/>
      <c r="L67" s="716"/>
      <c r="M67" s="716" t="s">
        <v>219</v>
      </c>
      <c r="N67" s="716"/>
      <c r="O67" s="716"/>
      <c r="P67" s="716"/>
      <c r="Q67" s="716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4"/>
      <c r="AE67" s="244"/>
      <c r="AF67" s="244"/>
      <c r="AM67" s="65"/>
    </row>
    <row r="68" spans="1:39" s="99" customFormat="1" ht="13.9" x14ac:dyDescent="0.4">
      <c r="A68" s="732"/>
      <c r="B68" s="732"/>
      <c r="C68" s="230">
        <v>2019</v>
      </c>
      <c r="D68" s="230">
        <v>2020</v>
      </c>
      <c r="E68" s="230">
        <v>2021</v>
      </c>
      <c r="F68" s="230">
        <v>2022</v>
      </c>
      <c r="G68" s="575">
        <v>2023</v>
      </c>
      <c r="H68" s="230">
        <v>2019</v>
      </c>
      <c r="I68" s="230">
        <v>2020</v>
      </c>
      <c r="J68" s="230">
        <v>2021</v>
      </c>
      <c r="K68" s="230">
        <v>2022</v>
      </c>
      <c r="L68" s="575">
        <v>2023</v>
      </c>
      <c r="M68" s="230">
        <v>2019</v>
      </c>
      <c r="N68" s="230">
        <v>2020</v>
      </c>
      <c r="O68" s="230">
        <v>2021</v>
      </c>
      <c r="P68" s="230">
        <v>2022</v>
      </c>
      <c r="Q68" s="575">
        <v>2023</v>
      </c>
      <c r="R68" s="243"/>
      <c r="S68" s="243"/>
      <c r="T68" s="243"/>
      <c r="U68" s="243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</row>
    <row r="69" spans="1:39" s="76" customFormat="1" ht="25.5" customHeight="1" x14ac:dyDescent="0.35">
      <c r="A69" s="246" t="s">
        <v>223</v>
      </c>
      <c r="B69" s="232" t="s">
        <v>220</v>
      </c>
      <c r="C69" s="233">
        <v>145</v>
      </c>
      <c r="D69" s="233">
        <v>48</v>
      </c>
      <c r="E69" s="233">
        <v>47</v>
      </c>
      <c r="F69" s="233">
        <v>41</v>
      </c>
      <c r="G69" s="233">
        <v>43</v>
      </c>
      <c r="H69" s="233">
        <v>680</v>
      </c>
      <c r="I69" s="233">
        <v>263</v>
      </c>
      <c r="J69" s="233">
        <v>254</v>
      </c>
      <c r="K69" s="233">
        <v>231</v>
      </c>
      <c r="L69" s="233">
        <v>263</v>
      </c>
      <c r="M69" s="233">
        <v>1581</v>
      </c>
      <c r="N69" s="233">
        <v>1115</v>
      </c>
      <c r="O69" s="233">
        <v>1110</v>
      </c>
      <c r="P69" s="233">
        <v>1189</v>
      </c>
      <c r="Q69" s="233">
        <v>1200</v>
      </c>
    </row>
    <row r="70" spans="1:39" x14ac:dyDescent="0.35">
      <c r="A70" s="22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9" ht="14.25" customHeight="1" x14ac:dyDescent="0.35">
      <c r="A71" s="720" t="s">
        <v>397</v>
      </c>
      <c r="B71" s="721"/>
      <c r="C71" s="721"/>
      <c r="D71" s="721"/>
      <c r="E71" s="721"/>
      <c r="F71" s="721"/>
      <c r="G71" s="722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</row>
    <row r="72" spans="1:39" x14ac:dyDescent="0.35">
      <c r="A72" s="247"/>
      <c r="B72" s="247"/>
      <c r="C72" s="247">
        <v>2019</v>
      </c>
      <c r="D72" s="247">
        <v>2020</v>
      </c>
      <c r="E72" s="247">
        <v>2021</v>
      </c>
      <c r="F72" s="247">
        <v>2022</v>
      </c>
      <c r="G72" s="574">
        <v>2023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spans="1:39" ht="26.25" x14ac:dyDescent="0.4">
      <c r="A73" s="248" t="s">
        <v>402</v>
      </c>
      <c r="B73" s="249" t="s">
        <v>220</v>
      </c>
      <c r="C73" s="249">
        <v>186</v>
      </c>
      <c r="D73" s="249">
        <v>187</v>
      </c>
      <c r="E73" s="249">
        <v>191</v>
      </c>
      <c r="F73" s="249">
        <v>196</v>
      </c>
      <c r="G73" s="249">
        <v>207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</row>
    <row r="74" spans="1:39" s="42" customFormat="1" ht="12.75" x14ac:dyDescent="0.35">
      <c r="A74" s="237" t="s">
        <v>58</v>
      </c>
      <c r="B74" s="235" t="s">
        <v>220</v>
      </c>
      <c r="C74" s="251" t="s">
        <v>261</v>
      </c>
      <c r="D74" s="251" t="s">
        <v>261</v>
      </c>
      <c r="E74" s="251">
        <v>0</v>
      </c>
      <c r="F74" s="251">
        <v>0</v>
      </c>
      <c r="G74" s="251">
        <v>0</v>
      </c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</row>
    <row r="75" spans="1:39" s="42" customFormat="1" ht="12.75" x14ac:dyDescent="0.35">
      <c r="A75" s="237" t="s">
        <v>361</v>
      </c>
      <c r="B75" s="235" t="s">
        <v>220</v>
      </c>
      <c r="C75" s="251" t="s">
        <v>261</v>
      </c>
      <c r="D75" s="251" t="s">
        <v>261</v>
      </c>
      <c r="E75" s="251" t="s">
        <v>261</v>
      </c>
      <c r="F75" s="251">
        <v>0</v>
      </c>
      <c r="G75" s="251">
        <v>1</v>
      </c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</row>
    <row r="76" spans="1:39" s="42" customFormat="1" ht="12.75" x14ac:dyDescent="0.35">
      <c r="A76" s="237" t="s">
        <v>60</v>
      </c>
      <c r="B76" s="235" t="s">
        <v>220</v>
      </c>
      <c r="C76" s="251">
        <v>57</v>
      </c>
      <c r="D76" s="251">
        <v>59</v>
      </c>
      <c r="E76" s="251">
        <v>61</v>
      </c>
      <c r="F76" s="251">
        <v>65</v>
      </c>
      <c r="G76" s="251">
        <v>64</v>
      </c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229"/>
      <c r="Z76" s="229"/>
      <c r="AA76" s="229"/>
      <c r="AB76" s="229"/>
      <c r="AC76" s="229"/>
      <c r="AD76" s="229"/>
      <c r="AE76" s="229"/>
      <c r="AF76" s="229"/>
    </row>
    <row r="77" spans="1:39" s="42" customFormat="1" ht="12.75" x14ac:dyDescent="0.35">
      <c r="A77" s="237" t="s">
        <v>59</v>
      </c>
      <c r="B77" s="235" t="s">
        <v>220</v>
      </c>
      <c r="C77" s="251">
        <v>67</v>
      </c>
      <c r="D77" s="251">
        <v>66</v>
      </c>
      <c r="E77" s="251">
        <v>66</v>
      </c>
      <c r="F77" s="251">
        <v>67</v>
      </c>
      <c r="G77" s="251">
        <v>67</v>
      </c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229"/>
      <c r="Z77" s="229"/>
      <c r="AA77" s="229"/>
      <c r="AB77" s="229"/>
      <c r="AC77" s="229"/>
      <c r="AD77" s="229"/>
      <c r="AE77" s="229"/>
      <c r="AF77" s="229"/>
    </row>
    <row r="78" spans="1:39" s="42" customFormat="1" ht="12.75" x14ac:dyDescent="0.35">
      <c r="A78" s="237" t="s">
        <v>207</v>
      </c>
      <c r="B78" s="235" t="s">
        <v>220</v>
      </c>
      <c r="C78" s="251">
        <v>62</v>
      </c>
      <c r="D78" s="251">
        <v>62</v>
      </c>
      <c r="E78" s="251">
        <v>64</v>
      </c>
      <c r="F78" s="251">
        <v>64</v>
      </c>
      <c r="G78" s="251">
        <v>76</v>
      </c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</row>
    <row r="79" spans="1:39" s="42" customFormat="1" ht="25.5" customHeight="1" x14ac:dyDescent="0.35">
      <c r="A79" s="231" t="s">
        <v>398</v>
      </c>
      <c r="B79" s="249" t="s">
        <v>220</v>
      </c>
      <c r="C79" s="249">
        <v>192</v>
      </c>
      <c r="D79" s="249">
        <v>195</v>
      </c>
      <c r="E79" s="249">
        <v>206</v>
      </c>
      <c r="F79" s="249">
        <v>202</v>
      </c>
      <c r="G79" s="249">
        <v>212</v>
      </c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</row>
    <row r="80" spans="1:39" ht="25.5" customHeight="1" x14ac:dyDescent="0.35">
      <c r="A80" s="231" t="s">
        <v>399</v>
      </c>
      <c r="B80" s="249" t="s">
        <v>1</v>
      </c>
      <c r="C80" s="556">
        <f t="shared" ref="C80:F80" si="0">C73/C79</f>
        <v>0.96875</v>
      </c>
      <c r="D80" s="556">
        <f t="shared" si="0"/>
        <v>0.95897435897435901</v>
      </c>
      <c r="E80" s="556">
        <f t="shared" si="0"/>
        <v>0.92718446601941751</v>
      </c>
      <c r="F80" s="556">
        <f t="shared" si="0"/>
        <v>0.97029702970297027</v>
      </c>
      <c r="G80" s="556">
        <f t="shared" ref="G80" si="1">G73/G79</f>
        <v>0.97641509433962259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spans="1:32" x14ac:dyDescent="0.35">
      <c r="A81" s="227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</row>
    <row r="82" spans="1:32" ht="16.899999999999999" x14ac:dyDescent="0.4">
      <c r="A82" s="731" t="s">
        <v>525</v>
      </c>
      <c r="B82" s="731"/>
      <c r="C82" s="731"/>
      <c r="D82" s="731"/>
      <c r="E82" s="731"/>
      <c r="F82" s="731"/>
      <c r="G82" s="731"/>
      <c r="H82" s="731"/>
      <c r="I82" s="731"/>
      <c r="J82" s="731"/>
      <c r="K82" s="731"/>
      <c r="L82" s="731"/>
      <c r="M82" s="731"/>
      <c r="N82" s="731"/>
      <c r="O82" s="731"/>
      <c r="P82" s="731"/>
      <c r="Q82" s="731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</row>
    <row r="83" spans="1:32" ht="15" x14ac:dyDescent="0.4">
      <c r="A83" s="250"/>
      <c r="B83" s="250"/>
      <c r="C83" s="250"/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</row>
    <row r="84" spans="1:32" ht="13.9" x14ac:dyDescent="0.4">
      <c r="A84" s="732"/>
      <c r="B84" s="732"/>
      <c r="C84" s="103">
        <v>2019</v>
      </c>
      <c r="D84" s="104">
        <v>2020</v>
      </c>
      <c r="E84" s="104">
        <v>2021</v>
      </c>
      <c r="F84" s="104">
        <v>2022</v>
      </c>
      <c r="G84" s="104">
        <v>2023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spans="1:32" ht="25.5" customHeight="1" x14ac:dyDescent="0.35">
      <c r="A85" s="210" t="s">
        <v>403</v>
      </c>
      <c r="B85" s="211" t="s">
        <v>1</v>
      </c>
      <c r="C85" s="557">
        <v>0.87281795511221905</v>
      </c>
      <c r="D85" s="557">
        <v>0.797752808988764</v>
      </c>
      <c r="E85" s="557">
        <v>0.79243937232524997</v>
      </c>
      <c r="F85" s="557">
        <v>1</v>
      </c>
      <c r="G85" s="557">
        <v>1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</row>
    <row r="86" spans="1:32" ht="29.25" customHeight="1" x14ac:dyDescent="0.35">
      <c r="A86" s="750" t="s">
        <v>526</v>
      </c>
      <c r="B86" s="751"/>
      <c r="C86" s="751"/>
      <c r="D86" s="751"/>
      <c r="E86" s="751"/>
      <c r="F86" s="751"/>
      <c r="G86" s="751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spans="1:32" x14ac:dyDescent="0.35"/>
    <row r="88" spans="1:32" x14ac:dyDescent="0.35"/>
    <row r="89" spans="1:32" x14ac:dyDescent="0.35"/>
    <row r="90" spans="1:32" x14ac:dyDescent="0.35"/>
    <row r="91" spans="1:32" x14ac:dyDescent="0.35"/>
    <row r="92" spans="1:32" x14ac:dyDescent="0.35"/>
    <row r="93" spans="1:32" x14ac:dyDescent="0.35"/>
    <row r="94" spans="1:32" x14ac:dyDescent="0.35"/>
    <row r="95" spans="1:32" x14ac:dyDescent="0.35"/>
    <row r="96" spans="1:32" x14ac:dyDescent="0.35"/>
    <row r="97" x14ac:dyDescent="0.35"/>
    <row r="98" x14ac:dyDescent="0.35"/>
    <row r="99" x14ac:dyDescent="0.35"/>
  </sheetData>
  <sheetProtection sheet="1" objects="1" scenarios="1"/>
  <mergeCells count="57">
    <mergeCell ref="A86:G86"/>
    <mergeCell ref="A84:B84"/>
    <mergeCell ref="A82:Q82"/>
    <mergeCell ref="A41:B42"/>
    <mergeCell ref="A71:G71"/>
    <mergeCell ref="AB12:AF12"/>
    <mergeCell ref="C12:G12"/>
    <mergeCell ref="H12:L12"/>
    <mergeCell ref="M12:Q12"/>
    <mergeCell ref="R62:V62"/>
    <mergeCell ref="H62:L62"/>
    <mergeCell ref="M62:Q62"/>
    <mergeCell ref="A22:XFD22"/>
    <mergeCell ref="A26:XFD26"/>
    <mergeCell ref="A30:XFD30"/>
    <mergeCell ref="A18:AF18"/>
    <mergeCell ref="A10:AF10"/>
    <mergeCell ref="A67:B68"/>
    <mergeCell ref="A66:Q66"/>
    <mergeCell ref="C62:G62"/>
    <mergeCell ref="C67:G67"/>
    <mergeCell ref="C41:G41"/>
    <mergeCell ref="H41:L41"/>
    <mergeCell ref="A48:B49"/>
    <mergeCell ref="A55:B56"/>
    <mergeCell ref="A62:B63"/>
    <mergeCell ref="A38:Q38"/>
    <mergeCell ref="A40:Q40"/>
    <mergeCell ref="A47:Q47"/>
    <mergeCell ref="A61:V61"/>
    <mergeCell ref="A54:Q54"/>
    <mergeCell ref="W12:AA12"/>
    <mergeCell ref="B6:C6"/>
    <mergeCell ref="D6:E6"/>
    <mergeCell ref="F6:G6"/>
    <mergeCell ref="B4:C4"/>
    <mergeCell ref="D4:E4"/>
    <mergeCell ref="F4:G4"/>
    <mergeCell ref="B5:C5"/>
    <mergeCell ref="D5:E5"/>
    <mergeCell ref="F5:G5"/>
    <mergeCell ref="A1:AF2"/>
    <mergeCell ref="A14:AF14"/>
    <mergeCell ref="R12:V12"/>
    <mergeCell ref="M67:Q67"/>
    <mergeCell ref="M41:Q41"/>
    <mergeCell ref="C48:G48"/>
    <mergeCell ref="H48:L48"/>
    <mergeCell ref="M48:Q48"/>
    <mergeCell ref="C55:G55"/>
    <mergeCell ref="H55:L55"/>
    <mergeCell ref="M55:Q55"/>
    <mergeCell ref="A12:B13"/>
    <mergeCell ref="H67:L67"/>
    <mergeCell ref="B3:C3"/>
    <mergeCell ref="D3:E3"/>
    <mergeCell ref="F3:G3"/>
  </mergeCells>
  <phoneticPr fontId="25" type="noConversion"/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687"/>
  </sheetPr>
  <dimension ref="A1:H27"/>
  <sheetViews>
    <sheetView showGridLines="0" showRowColHeaders="0" zoomScale="80" zoomScaleNormal="80" workbookViewId="0">
      <selection sqref="A1:H1"/>
    </sheetView>
  </sheetViews>
  <sheetFormatPr defaultColWidth="0" defaultRowHeight="13.5" zeroHeight="1" x14ac:dyDescent="0.35"/>
  <cols>
    <col min="1" max="1" width="27.875" style="1" customWidth="1"/>
    <col min="2" max="2" width="10.125" style="1" customWidth="1"/>
    <col min="3" max="8" width="9" style="1" customWidth="1"/>
    <col min="9" max="16384" width="9" style="1" hidden="1"/>
  </cols>
  <sheetData>
    <row r="1" spans="1:8" ht="20.65" x14ac:dyDescent="0.6">
      <c r="A1" s="615" t="s">
        <v>243</v>
      </c>
      <c r="B1" s="615"/>
      <c r="C1" s="615"/>
      <c r="D1" s="615"/>
      <c r="E1" s="615"/>
      <c r="F1" s="615"/>
      <c r="G1" s="615"/>
      <c r="H1" s="615"/>
    </row>
    <row r="2" spans="1:8" ht="13.9" x14ac:dyDescent="0.4">
      <c r="A2" s="47"/>
      <c r="B2" s="47"/>
      <c r="C2" s="42"/>
      <c r="D2" s="42"/>
      <c r="E2" s="42"/>
      <c r="F2" s="42"/>
      <c r="G2" s="42"/>
      <c r="H2" s="42"/>
    </row>
    <row r="3" spans="1:8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</row>
    <row r="4" spans="1:8" ht="44.25" customHeight="1" x14ac:dyDescent="0.35">
      <c r="A4" s="54" t="s">
        <v>244</v>
      </c>
      <c r="B4" s="756" t="s">
        <v>237</v>
      </c>
      <c r="C4" s="757"/>
      <c r="D4" s="758" t="s">
        <v>238</v>
      </c>
      <c r="E4" s="758"/>
      <c r="F4" s="758" t="s">
        <v>239</v>
      </c>
      <c r="G4" s="758"/>
    </row>
    <row r="5" spans="1:8" s="6" customFormat="1" x14ac:dyDescent="0.35">
      <c r="A5" s="56"/>
      <c r="B5" s="101"/>
      <c r="C5" s="102"/>
      <c r="D5" s="85"/>
      <c r="E5" s="85"/>
      <c r="F5" s="85"/>
      <c r="G5" s="85"/>
    </row>
    <row r="6" spans="1:8" s="6" customFormat="1" ht="15" x14ac:dyDescent="0.35">
      <c r="A6" s="755" t="s">
        <v>250</v>
      </c>
      <c r="B6" s="755"/>
      <c r="C6" s="755"/>
      <c r="D6" s="755"/>
      <c r="E6" s="755"/>
      <c r="F6" s="755"/>
      <c r="G6" s="755"/>
      <c r="H6" s="85"/>
    </row>
    <row r="7" spans="1:8" s="6" customFormat="1" x14ac:dyDescent="0.35">
      <c r="A7" s="259"/>
      <c r="B7" s="259"/>
      <c r="C7" s="259"/>
      <c r="D7" s="259"/>
      <c r="E7" s="259"/>
      <c r="F7" s="259"/>
      <c r="G7" s="259"/>
      <c r="H7" s="85"/>
    </row>
    <row r="8" spans="1:8" s="42" customFormat="1" ht="13.15" x14ac:dyDescent="0.35">
      <c r="A8" s="752" t="s">
        <v>240</v>
      </c>
      <c r="B8" s="753"/>
      <c r="C8" s="753"/>
      <c r="D8" s="753"/>
      <c r="E8" s="753"/>
      <c r="F8" s="753"/>
      <c r="G8" s="754"/>
    </row>
    <row r="9" spans="1:8" s="42" customFormat="1" ht="13.15" x14ac:dyDescent="0.35">
      <c r="A9" s="108"/>
      <c r="B9" s="108"/>
      <c r="C9" s="201">
        <v>2019</v>
      </c>
      <c r="D9" s="201">
        <v>2020</v>
      </c>
      <c r="E9" s="201">
        <v>2021</v>
      </c>
      <c r="F9" s="201">
        <v>2022</v>
      </c>
      <c r="G9" s="568">
        <v>2023</v>
      </c>
    </row>
    <row r="10" spans="1:8" ht="25.5" customHeight="1" x14ac:dyDescent="0.35">
      <c r="A10" s="253" t="s">
        <v>223</v>
      </c>
      <c r="B10" s="254" t="s">
        <v>220</v>
      </c>
      <c r="C10" s="254">
        <v>123</v>
      </c>
      <c r="D10" s="254">
        <v>82</v>
      </c>
      <c r="E10" s="254">
        <v>85</v>
      </c>
      <c r="F10" s="254">
        <v>163</v>
      </c>
      <c r="G10" s="254">
        <v>166</v>
      </c>
      <c r="H10" s="42"/>
    </row>
    <row r="11" spans="1:8" x14ac:dyDescent="0.35">
      <c r="A11" s="255" t="s">
        <v>221</v>
      </c>
      <c r="B11" s="256" t="s">
        <v>220</v>
      </c>
      <c r="C11" s="257">
        <v>28</v>
      </c>
      <c r="D11" s="257">
        <v>28</v>
      </c>
      <c r="E11" s="257">
        <v>37</v>
      </c>
      <c r="F11" s="257">
        <v>45</v>
      </c>
      <c r="G11" s="257">
        <v>55</v>
      </c>
      <c r="H11" s="42"/>
    </row>
    <row r="12" spans="1:8" x14ac:dyDescent="0.35">
      <c r="A12" s="255" t="s">
        <v>222</v>
      </c>
      <c r="B12" s="256" t="s">
        <v>220</v>
      </c>
      <c r="C12" s="257">
        <v>95</v>
      </c>
      <c r="D12" s="257">
        <v>54</v>
      </c>
      <c r="E12" s="257">
        <v>48</v>
      </c>
      <c r="F12" s="257">
        <v>118</v>
      </c>
      <c r="G12" s="257">
        <v>111</v>
      </c>
      <c r="H12" s="42"/>
    </row>
    <row r="13" spans="1:8" x14ac:dyDescent="0.35">
      <c r="A13" s="42"/>
      <c r="B13" s="42"/>
      <c r="C13" s="42"/>
      <c r="D13" s="42"/>
      <c r="E13" s="42"/>
      <c r="F13" s="42"/>
      <c r="G13" s="42"/>
      <c r="H13" s="42"/>
    </row>
    <row r="14" spans="1:8" s="42" customFormat="1" ht="27" customHeight="1" x14ac:dyDescent="0.35">
      <c r="A14" s="752" t="s">
        <v>404</v>
      </c>
      <c r="B14" s="753"/>
      <c r="C14" s="753"/>
      <c r="D14" s="753"/>
      <c r="E14" s="753"/>
      <c r="F14" s="753"/>
      <c r="G14" s="754"/>
    </row>
    <row r="15" spans="1:8" s="42" customFormat="1" ht="13.15" x14ac:dyDescent="0.35">
      <c r="A15" s="108"/>
      <c r="B15" s="108"/>
      <c r="C15" s="201">
        <v>2019</v>
      </c>
      <c r="D15" s="201">
        <v>2020</v>
      </c>
      <c r="E15" s="201">
        <v>2021</v>
      </c>
      <c r="F15" s="201">
        <v>2022</v>
      </c>
      <c r="G15" s="568">
        <v>2023</v>
      </c>
    </row>
    <row r="16" spans="1:8" ht="25.5" customHeight="1" x14ac:dyDescent="0.35">
      <c r="A16" s="253" t="s">
        <v>223</v>
      </c>
      <c r="B16" s="254" t="s">
        <v>1</v>
      </c>
      <c r="C16" s="547">
        <v>5.1122194513715712E-2</v>
      </c>
      <c r="D16" s="547">
        <v>5.7503506311360447E-2</v>
      </c>
      <c r="E16" s="547">
        <v>6.0240963855421686E-2</v>
      </c>
      <c r="F16" s="547">
        <v>0.11156741957563313</v>
      </c>
      <c r="G16" s="547">
        <v>0.11022576361221779</v>
      </c>
      <c r="H16" s="42"/>
    </row>
    <row r="17" spans="1:8" x14ac:dyDescent="0.35">
      <c r="A17" s="255" t="s">
        <v>221</v>
      </c>
      <c r="B17" s="256" t="s">
        <v>1</v>
      </c>
      <c r="C17" s="548">
        <v>4.40251572327044E-2</v>
      </c>
      <c r="D17" s="548">
        <v>6.5882352941176475E-2</v>
      </c>
      <c r="E17" s="548">
        <v>8.83054892601432E-2</v>
      </c>
      <c r="F17" s="548">
        <v>0.10563380281690141</v>
      </c>
      <c r="G17" s="548">
        <v>0.12557077625570776</v>
      </c>
      <c r="H17" s="42"/>
    </row>
    <row r="18" spans="1:8" x14ac:dyDescent="0.35">
      <c r="A18" s="255" t="s">
        <v>222</v>
      </c>
      <c r="B18" s="256" t="s">
        <v>1</v>
      </c>
      <c r="C18" s="548">
        <v>5.3672316384180789E-2</v>
      </c>
      <c r="D18" s="548">
        <v>5.3946053946053944E-2</v>
      </c>
      <c r="E18" s="548">
        <v>4.8387096774193547E-2</v>
      </c>
      <c r="F18" s="548">
        <v>0.11400966183574879</v>
      </c>
      <c r="G18" s="548">
        <v>0.10393258426966293</v>
      </c>
      <c r="H18" s="42"/>
    </row>
    <row r="19" spans="1:8" x14ac:dyDescent="0.35">
      <c r="A19" s="42"/>
      <c r="B19" s="42"/>
      <c r="C19" s="42"/>
      <c r="D19" s="42"/>
      <c r="E19" s="42"/>
      <c r="F19" s="42"/>
      <c r="G19" s="42"/>
      <c r="H19" s="42"/>
    </row>
    <row r="20" spans="1:8" ht="15" x14ac:dyDescent="0.35">
      <c r="A20" s="755" t="s">
        <v>241</v>
      </c>
      <c r="B20" s="755"/>
      <c r="C20" s="755"/>
      <c r="D20" s="755"/>
      <c r="E20" s="755"/>
      <c r="F20" s="755"/>
      <c r="G20" s="755"/>
      <c r="H20" s="42"/>
    </row>
    <row r="21" spans="1:8" x14ac:dyDescent="0.35">
      <c r="A21" s="259"/>
      <c r="B21" s="259"/>
      <c r="C21" s="259"/>
      <c r="D21" s="259"/>
      <c r="E21" s="259"/>
      <c r="F21" s="259"/>
      <c r="G21" s="259"/>
      <c r="H21" s="42"/>
    </row>
    <row r="22" spans="1:8" ht="14.25" customHeight="1" x14ac:dyDescent="0.35">
      <c r="A22" s="752" t="s">
        <v>589</v>
      </c>
      <c r="B22" s="753"/>
      <c r="C22" s="753"/>
      <c r="D22" s="753"/>
      <c r="E22" s="753"/>
      <c r="F22" s="753"/>
      <c r="G22" s="754"/>
      <c r="H22" s="42"/>
    </row>
    <row r="23" spans="1:8" x14ac:dyDescent="0.35">
      <c r="A23" s="108"/>
      <c r="B23" s="108"/>
      <c r="C23" s="201">
        <v>2019</v>
      </c>
      <c r="D23" s="201">
        <v>2020</v>
      </c>
      <c r="E23" s="201">
        <v>2021</v>
      </c>
      <c r="F23" s="201">
        <v>2022</v>
      </c>
      <c r="G23" s="568">
        <v>2023</v>
      </c>
      <c r="H23" s="42"/>
    </row>
    <row r="24" spans="1:8" ht="25.5" customHeight="1" x14ac:dyDescent="0.35">
      <c r="A24" s="253" t="s">
        <v>223</v>
      </c>
      <c r="B24" s="254" t="s">
        <v>1</v>
      </c>
      <c r="C24" s="547">
        <v>8.8191545411917663E-2</v>
      </c>
      <c r="D24" s="547">
        <v>6.9209218135477049E-2</v>
      </c>
      <c r="E24" s="547">
        <v>7.1047873241121093E-2</v>
      </c>
      <c r="F24" s="547">
        <v>8.5783358028542464E-2</v>
      </c>
      <c r="G24" s="547">
        <v>8.4998742018618137E-2</v>
      </c>
      <c r="H24" s="42"/>
    </row>
    <row r="25" spans="1:8" x14ac:dyDescent="0.35">
      <c r="A25" s="258" t="s">
        <v>221</v>
      </c>
      <c r="B25" s="256" t="s">
        <v>1</v>
      </c>
      <c r="C25" s="548">
        <v>8.4454315493712642E-2</v>
      </c>
      <c r="D25" s="548">
        <v>7.750512974656816E-2</v>
      </c>
      <c r="E25" s="548">
        <v>0.10685043837670162</v>
      </c>
      <c r="F25" s="548">
        <v>0.11610297829379101</v>
      </c>
      <c r="G25" s="548">
        <v>0.10169984018596542</v>
      </c>
      <c r="H25" s="42"/>
    </row>
    <row r="26" spans="1:8" x14ac:dyDescent="0.35">
      <c r="A26" s="258" t="s">
        <v>222</v>
      </c>
      <c r="B26" s="256" t="s">
        <v>1</v>
      </c>
      <c r="C26" s="548">
        <v>8.9470291417520609E-2</v>
      </c>
      <c r="D26" s="548">
        <v>6.6173636714006265E-2</v>
      </c>
      <c r="E26" s="548">
        <v>5.6712467788313257E-2</v>
      </c>
      <c r="F26" s="548">
        <v>7.3940433586702548E-2</v>
      </c>
      <c r="G26" s="548">
        <v>7.8477350302090534E-2</v>
      </c>
      <c r="H26" s="42"/>
    </row>
    <row r="27" spans="1:8" x14ac:dyDescent="0.35"/>
  </sheetData>
  <sheetProtection sheet="1" objects="1" scenarios="1"/>
  <mergeCells count="12">
    <mergeCell ref="A1:H1"/>
    <mergeCell ref="B3:C3"/>
    <mergeCell ref="D3:E3"/>
    <mergeCell ref="F3:G3"/>
    <mergeCell ref="B4:C4"/>
    <mergeCell ref="D4:E4"/>
    <mergeCell ref="F4:G4"/>
    <mergeCell ref="A22:G22"/>
    <mergeCell ref="A6:G6"/>
    <mergeCell ref="A20:G20"/>
    <mergeCell ref="A8:G8"/>
    <mergeCell ref="A14:G1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687"/>
  </sheetPr>
  <dimension ref="A1:XFC238"/>
  <sheetViews>
    <sheetView showGridLines="0" showRowColHeaders="0" zoomScale="80" zoomScaleNormal="80" workbookViewId="0">
      <selection sqref="A1:L1"/>
    </sheetView>
  </sheetViews>
  <sheetFormatPr defaultColWidth="0" defaultRowHeight="13.5" zeroHeight="1" x14ac:dyDescent="0.35"/>
  <cols>
    <col min="1" max="1" width="28.375" style="106" customWidth="1"/>
    <col min="2" max="7" width="14.625" style="106" customWidth="1"/>
    <col min="8" max="12" width="14.625" style="98" customWidth="1"/>
    <col min="13" max="14" width="11" style="98" hidden="1" customWidth="1"/>
    <col min="15" max="16383" width="8" style="98" hidden="1"/>
    <col min="16384" max="16384" width="2.25" style="98" hidden="1" customWidth="1"/>
  </cols>
  <sheetData>
    <row r="1" spans="1:12" ht="20.65" x14ac:dyDescent="0.6">
      <c r="A1" s="615" t="s">
        <v>247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</row>
    <row r="2" spans="1:12" ht="13.9" x14ac:dyDescent="0.4">
      <c r="A2" s="47"/>
      <c r="B2" s="47"/>
      <c r="C2" s="42"/>
      <c r="D2" s="42"/>
      <c r="E2" s="42"/>
      <c r="F2" s="42"/>
      <c r="G2" s="42"/>
      <c r="H2" s="42"/>
    </row>
    <row r="3" spans="1:12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  <c r="H3" s="1"/>
    </row>
    <row r="4" spans="1:12" ht="12.95" customHeight="1" x14ac:dyDescent="0.35">
      <c r="A4" s="54" t="s">
        <v>244</v>
      </c>
      <c r="B4" s="756" t="s">
        <v>245</v>
      </c>
      <c r="C4" s="757"/>
      <c r="D4" s="758" t="s">
        <v>246</v>
      </c>
      <c r="E4" s="758"/>
      <c r="F4" s="758" t="s">
        <v>247</v>
      </c>
      <c r="G4" s="758"/>
      <c r="H4" s="1"/>
    </row>
    <row r="5" spans="1:12" s="109" customFormat="1" ht="12.95" customHeight="1" x14ac:dyDescent="0.35">
      <c r="A5" s="56"/>
      <c r="B5" s="101"/>
      <c r="C5" s="102"/>
      <c r="D5" s="85"/>
      <c r="E5" s="85"/>
      <c r="F5" s="85"/>
      <c r="G5" s="85"/>
      <c r="H5" s="6"/>
    </row>
    <row r="6" spans="1:12" ht="12.75" customHeight="1" x14ac:dyDescent="0.35">
      <c r="A6" s="752" t="s">
        <v>405</v>
      </c>
      <c r="B6" s="753"/>
      <c r="C6" s="753"/>
      <c r="D6" s="753"/>
      <c r="E6" s="753"/>
      <c r="F6" s="753"/>
      <c r="G6" s="754"/>
      <c r="H6" s="260"/>
      <c r="I6" s="107"/>
      <c r="J6" s="107"/>
      <c r="K6" s="107"/>
      <c r="L6" s="107"/>
    </row>
    <row r="7" spans="1:12" ht="12.75" customHeight="1" x14ac:dyDescent="0.35">
      <c r="A7" s="765"/>
      <c r="B7" s="762"/>
      <c r="C7" s="265">
        <v>2019</v>
      </c>
      <c r="D7" s="265">
        <v>2020</v>
      </c>
      <c r="E7" s="265">
        <v>2021</v>
      </c>
      <c r="F7" s="265">
        <v>2022</v>
      </c>
      <c r="G7" s="265">
        <v>2023</v>
      </c>
      <c r="H7" s="260"/>
      <c r="I7" s="107"/>
      <c r="J7" s="107"/>
      <c r="K7" s="107"/>
      <c r="L7" s="107"/>
    </row>
    <row r="8" spans="1:12" s="107" customFormat="1" ht="25.5" customHeight="1" x14ac:dyDescent="0.35">
      <c r="A8" s="449" t="s">
        <v>223</v>
      </c>
      <c r="B8" s="208" t="s">
        <v>220</v>
      </c>
      <c r="C8" s="269">
        <v>2406</v>
      </c>
      <c r="D8" s="269">
        <v>1426</v>
      </c>
      <c r="E8" s="269">
        <v>1411</v>
      </c>
      <c r="F8" s="269">
        <v>1461</v>
      </c>
      <c r="G8" s="269">
        <v>1506</v>
      </c>
      <c r="H8" s="106"/>
    </row>
    <row r="9" spans="1:12" ht="15" customHeight="1" x14ac:dyDescent="0.35">
      <c r="A9" s="261" t="s">
        <v>221</v>
      </c>
      <c r="B9" s="262" t="s">
        <v>220</v>
      </c>
      <c r="C9" s="270">
        <v>636</v>
      </c>
      <c r="D9" s="270">
        <v>425</v>
      </c>
      <c r="E9" s="270">
        <v>419</v>
      </c>
      <c r="F9" s="270">
        <v>424</v>
      </c>
      <c r="G9" s="270">
        <v>438</v>
      </c>
      <c r="H9" s="106"/>
      <c r="I9" s="107"/>
      <c r="J9" s="107"/>
      <c r="K9" s="107"/>
      <c r="L9" s="107"/>
    </row>
    <row r="10" spans="1:12" ht="15" customHeight="1" x14ac:dyDescent="0.35">
      <c r="A10" s="261" t="s">
        <v>222</v>
      </c>
      <c r="B10" s="262" t="s">
        <v>220</v>
      </c>
      <c r="C10" s="270">
        <v>1770</v>
      </c>
      <c r="D10" s="270">
        <v>1001</v>
      </c>
      <c r="E10" s="270">
        <v>992</v>
      </c>
      <c r="F10" s="270">
        <v>1037</v>
      </c>
      <c r="G10" s="270">
        <v>1068</v>
      </c>
      <c r="H10" s="106"/>
      <c r="I10" s="107"/>
      <c r="J10" s="107"/>
      <c r="K10" s="107"/>
      <c r="L10" s="107"/>
    </row>
    <row r="11" spans="1:12" ht="15" customHeight="1" x14ac:dyDescent="0.35">
      <c r="A11" s="105"/>
      <c r="H11" s="107"/>
      <c r="I11" s="107"/>
      <c r="J11" s="107"/>
      <c r="K11" s="107"/>
      <c r="L11" s="107"/>
    </row>
    <row r="12" spans="1:12" ht="12.75" customHeight="1" x14ac:dyDescent="0.35">
      <c r="A12" s="752" t="s">
        <v>268</v>
      </c>
      <c r="B12" s="753"/>
      <c r="C12" s="753"/>
      <c r="D12" s="753"/>
      <c r="E12" s="753"/>
      <c r="F12" s="753"/>
      <c r="G12" s="754"/>
      <c r="H12" s="107"/>
      <c r="I12" s="107"/>
      <c r="J12" s="107"/>
      <c r="K12" s="107"/>
      <c r="L12" s="107"/>
    </row>
    <row r="13" spans="1:12" ht="12.75" customHeight="1" x14ac:dyDescent="0.35">
      <c r="A13" s="765"/>
      <c r="B13" s="762"/>
      <c r="C13" s="265">
        <v>2019</v>
      </c>
      <c r="D13" s="265">
        <v>2020</v>
      </c>
      <c r="E13" s="265">
        <v>2021</v>
      </c>
      <c r="F13" s="265">
        <v>2022</v>
      </c>
      <c r="G13" s="265">
        <v>2023</v>
      </c>
      <c r="H13" s="106"/>
      <c r="I13" s="107"/>
      <c r="J13" s="107"/>
      <c r="K13" s="107"/>
      <c r="L13" s="107"/>
    </row>
    <row r="14" spans="1:12" ht="25.5" customHeight="1" x14ac:dyDescent="0.35">
      <c r="A14" s="449" t="s">
        <v>223</v>
      </c>
      <c r="B14" s="208" t="s">
        <v>220</v>
      </c>
      <c r="C14" s="269">
        <v>36</v>
      </c>
      <c r="D14" s="269">
        <v>20</v>
      </c>
      <c r="E14" s="269">
        <v>24</v>
      </c>
      <c r="F14" s="269">
        <v>25</v>
      </c>
      <c r="G14" s="269">
        <v>16</v>
      </c>
      <c r="H14" s="106"/>
      <c r="I14" s="107"/>
      <c r="J14" s="107"/>
      <c r="K14" s="107"/>
      <c r="L14" s="107"/>
    </row>
    <row r="15" spans="1:12" ht="15" customHeight="1" x14ac:dyDescent="0.35">
      <c r="A15" s="261" t="s">
        <v>221</v>
      </c>
      <c r="B15" s="262" t="s">
        <v>220</v>
      </c>
      <c r="C15" s="270">
        <v>36</v>
      </c>
      <c r="D15" s="270">
        <v>20</v>
      </c>
      <c r="E15" s="270">
        <v>24</v>
      </c>
      <c r="F15" s="270">
        <v>25</v>
      </c>
      <c r="G15" s="270">
        <v>16</v>
      </c>
      <c r="H15" s="106"/>
      <c r="I15" s="107"/>
      <c r="J15" s="107"/>
      <c r="K15" s="107"/>
      <c r="L15" s="107"/>
    </row>
    <row r="16" spans="1:12" ht="15" customHeight="1" x14ac:dyDescent="0.35">
      <c r="A16" s="261" t="s">
        <v>222</v>
      </c>
      <c r="B16" s="262" t="s">
        <v>220</v>
      </c>
      <c r="C16" s="270">
        <v>0</v>
      </c>
      <c r="D16" s="270">
        <v>0</v>
      </c>
      <c r="E16" s="270">
        <v>0</v>
      </c>
      <c r="F16" s="270">
        <v>0</v>
      </c>
      <c r="G16" s="270">
        <v>0</v>
      </c>
      <c r="H16" s="106"/>
      <c r="I16" s="107"/>
      <c r="J16" s="107"/>
      <c r="K16" s="107"/>
      <c r="L16" s="107"/>
    </row>
    <row r="17" spans="1:12" ht="14.1" customHeight="1" x14ac:dyDescent="0.35">
      <c r="A17" s="105"/>
      <c r="H17" s="107"/>
      <c r="I17" s="107"/>
      <c r="J17" s="107"/>
      <c r="K17" s="107"/>
      <c r="L17" s="107"/>
    </row>
    <row r="18" spans="1:12" x14ac:dyDescent="0.35">
      <c r="A18" s="752" t="s">
        <v>269</v>
      </c>
      <c r="B18" s="753"/>
      <c r="C18" s="753"/>
      <c r="D18" s="753"/>
      <c r="E18" s="753"/>
      <c r="F18" s="753"/>
      <c r="G18" s="754"/>
      <c r="H18" s="107"/>
      <c r="I18" s="107"/>
      <c r="J18" s="107"/>
      <c r="K18" s="107"/>
      <c r="L18" s="107"/>
    </row>
    <row r="19" spans="1:12" x14ac:dyDescent="0.35">
      <c r="A19" s="765"/>
      <c r="B19" s="762"/>
      <c r="C19" s="265">
        <v>2019</v>
      </c>
      <c r="D19" s="265">
        <v>2020</v>
      </c>
      <c r="E19" s="265">
        <v>2021</v>
      </c>
      <c r="F19" s="265">
        <v>2022</v>
      </c>
      <c r="G19" s="265">
        <v>2023</v>
      </c>
      <c r="H19" s="106"/>
      <c r="I19" s="107"/>
      <c r="J19" s="107"/>
      <c r="K19" s="107"/>
      <c r="L19" s="107"/>
    </row>
    <row r="20" spans="1:12" ht="25.5" customHeight="1" x14ac:dyDescent="0.35">
      <c r="A20" s="449" t="s">
        <v>223</v>
      </c>
      <c r="B20" s="208" t="s">
        <v>220</v>
      </c>
      <c r="C20" s="269">
        <v>15</v>
      </c>
      <c r="D20" s="269">
        <v>18</v>
      </c>
      <c r="E20" s="269">
        <v>1</v>
      </c>
      <c r="F20" s="269">
        <v>11</v>
      </c>
      <c r="G20" s="269">
        <v>4</v>
      </c>
      <c r="H20" s="106"/>
      <c r="I20" s="107"/>
      <c r="J20" s="107"/>
      <c r="K20" s="107"/>
      <c r="L20" s="107"/>
    </row>
    <row r="21" spans="1:12" ht="14.25" customHeight="1" x14ac:dyDescent="0.35">
      <c r="A21" s="261" t="s">
        <v>221</v>
      </c>
      <c r="B21" s="262" t="s">
        <v>220</v>
      </c>
      <c r="C21" s="262">
        <v>14</v>
      </c>
      <c r="D21" s="262">
        <v>18</v>
      </c>
      <c r="E21" s="262">
        <v>1</v>
      </c>
      <c r="F21" s="262">
        <v>11</v>
      </c>
      <c r="G21" s="262">
        <v>4</v>
      </c>
      <c r="H21" s="106"/>
      <c r="I21" s="107"/>
      <c r="J21" s="107"/>
      <c r="K21" s="107"/>
      <c r="L21" s="107"/>
    </row>
    <row r="22" spans="1:12" ht="14.25" customHeight="1" x14ac:dyDescent="0.35">
      <c r="A22" s="261" t="s">
        <v>222</v>
      </c>
      <c r="B22" s="262" t="s">
        <v>220</v>
      </c>
      <c r="C22" s="262">
        <v>1</v>
      </c>
      <c r="D22" s="262">
        <v>0</v>
      </c>
      <c r="E22" s="262">
        <v>0</v>
      </c>
      <c r="F22" s="262">
        <v>0</v>
      </c>
      <c r="G22" s="262">
        <v>0</v>
      </c>
      <c r="H22" s="106"/>
      <c r="I22" s="107"/>
      <c r="J22" s="107"/>
      <c r="K22" s="107"/>
      <c r="L22" s="107"/>
    </row>
    <row r="23" spans="1:12" ht="23.25" customHeight="1" x14ac:dyDescent="0.35">
      <c r="A23" s="105"/>
      <c r="H23" s="107"/>
      <c r="I23" s="107"/>
      <c r="J23" s="107"/>
      <c r="K23" s="107"/>
      <c r="L23" s="107"/>
    </row>
    <row r="24" spans="1:12" ht="29.25" customHeight="1" x14ac:dyDescent="0.35">
      <c r="A24" s="752" t="s">
        <v>406</v>
      </c>
      <c r="B24" s="753"/>
      <c r="C24" s="753"/>
      <c r="D24" s="753"/>
      <c r="E24" s="753"/>
      <c r="F24" s="753"/>
      <c r="G24" s="754"/>
      <c r="H24" s="107"/>
      <c r="I24" s="107"/>
      <c r="J24" s="107"/>
      <c r="K24" s="107"/>
      <c r="L24" s="107"/>
    </row>
    <row r="25" spans="1:12" ht="15" customHeight="1" x14ac:dyDescent="0.35">
      <c r="A25" s="765"/>
      <c r="B25" s="762"/>
      <c r="C25" s="266">
        <v>2019</v>
      </c>
      <c r="D25" s="266">
        <v>2020</v>
      </c>
      <c r="E25" s="266">
        <v>2021</v>
      </c>
      <c r="F25" s="265">
        <v>2022</v>
      </c>
      <c r="G25" s="265">
        <v>2023</v>
      </c>
      <c r="H25" s="106"/>
      <c r="I25" s="107"/>
      <c r="J25" s="107"/>
      <c r="K25" s="107"/>
      <c r="L25" s="107"/>
    </row>
    <row r="26" spans="1:12" ht="25.5" customHeight="1" x14ac:dyDescent="0.35">
      <c r="A26" s="449" t="s">
        <v>223</v>
      </c>
      <c r="B26" s="208" t="s">
        <v>220</v>
      </c>
      <c r="C26" s="269">
        <v>16</v>
      </c>
      <c r="D26" s="269">
        <v>9</v>
      </c>
      <c r="E26" s="269">
        <v>15</v>
      </c>
      <c r="F26" s="269">
        <v>1</v>
      </c>
      <c r="G26" s="269">
        <v>7</v>
      </c>
      <c r="H26" s="107"/>
      <c r="I26" s="107"/>
      <c r="J26" s="107"/>
      <c r="K26" s="107"/>
      <c r="L26" s="107"/>
    </row>
    <row r="27" spans="1:12" ht="14.25" customHeight="1" x14ac:dyDescent="0.35">
      <c r="A27" s="261" t="s">
        <v>221</v>
      </c>
      <c r="B27" s="262" t="s">
        <v>220</v>
      </c>
      <c r="C27" s="262">
        <v>16</v>
      </c>
      <c r="D27" s="262">
        <v>9</v>
      </c>
      <c r="E27" s="262">
        <v>15</v>
      </c>
      <c r="F27" s="262">
        <v>1</v>
      </c>
      <c r="G27" s="262">
        <v>7</v>
      </c>
      <c r="H27" s="107"/>
      <c r="I27" s="107"/>
      <c r="J27" s="107"/>
      <c r="K27" s="107"/>
      <c r="L27" s="107"/>
    </row>
    <row r="28" spans="1:12" ht="14.25" customHeight="1" x14ac:dyDescent="0.35">
      <c r="A28" s="261" t="s">
        <v>222</v>
      </c>
      <c r="B28" s="262" t="s">
        <v>220</v>
      </c>
      <c r="C28" s="262">
        <v>0</v>
      </c>
      <c r="D28" s="262">
        <v>0</v>
      </c>
      <c r="E28" s="262">
        <v>0</v>
      </c>
      <c r="F28" s="262">
        <v>0</v>
      </c>
      <c r="G28" s="262">
        <v>0</v>
      </c>
      <c r="H28" s="107"/>
      <c r="I28" s="107"/>
      <c r="J28" s="107"/>
      <c r="K28" s="107"/>
      <c r="L28" s="107"/>
    </row>
    <row r="29" spans="1:12" ht="14.1" customHeight="1" x14ac:dyDescent="0.35">
      <c r="A29" s="105"/>
      <c r="H29" s="107"/>
      <c r="I29" s="107"/>
      <c r="J29" s="107"/>
      <c r="K29" s="107"/>
      <c r="L29" s="107"/>
    </row>
    <row r="30" spans="1:12" ht="13.35" customHeight="1" x14ac:dyDescent="0.35">
      <c r="A30" s="761" t="s">
        <v>270</v>
      </c>
      <c r="B30" s="761"/>
      <c r="C30" s="761"/>
      <c r="D30" s="761"/>
      <c r="E30" s="761"/>
      <c r="F30" s="761"/>
      <c r="G30" s="761"/>
      <c r="H30" s="761"/>
      <c r="I30" s="761"/>
      <c r="J30" s="761"/>
      <c r="K30" s="761"/>
      <c r="L30" s="761"/>
    </row>
    <row r="31" spans="1:12" ht="13.35" customHeight="1" x14ac:dyDescent="0.35">
      <c r="A31" s="762"/>
      <c r="B31" s="762"/>
      <c r="C31" s="763">
        <v>2019</v>
      </c>
      <c r="D31" s="764"/>
      <c r="E31" s="763">
        <v>2020</v>
      </c>
      <c r="F31" s="764"/>
      <c r="G31" s="763">
        <v>2021</v>
      </c>
      <c r="H31" s="764"/>
      <c r="I31" s="759">
        <v>2022</v>
      </c>
      <c r="J31" s="759"/>
      <c r="K31" s="759">
        <v>2023</v>
      </c>
      <c r="L31" s="759"/>
    </row>
    <row r="32" spans="1:12" s="268" customFormat="1" ht="39.75" customHeight="1" x14ac:dyDescent="0.35">
      <c r="A32" s="760"/>
      <c r="B32" s="760"/>
      <c r="C32" s="267" t="s">
        <v>248</v>
      </c>
      <c r="D32" s="267" t="s">
        <v>249</v>
      </c>
      <c r="E32" s="267" t="s">
        <v>248</v>
      </c>
      <c r="F32" s="267" t="s">
        <v>249</v>
      </c>
      <c r="G32" s="267" t="s">
        <v>248</v>
      </c>
      <c r="H32" s="267" t="s">
        <v>249</v>
      </c>
      <c r="I32" s="267" t="s">
        <v>248</v>
      </c>
      <c r="J32" s="267" t="s">
        <v>249</v>
      </c>
      <c r="K32" s="267" t="s">
        <v>248</v>
      </c>
      <c r="L32" s="267" t="s">
        <v>249</v>
      </c>
    </row>
    <row r="33" spans="1:12" s="263" customFormat="1" ht="25.5" customHeight="1" x14ac:dyDescent="0.35">
      <c r="A33" s="264" t="s">
        <v>223</v>
      </c>
      <c r="B33" s="208" t="s">
        <v>1</v>
      </c>
      <c r="C33" s="557">
        <v>0.41666666666666669</v>
      </c>
      <c r="D33" s="557">
        <v>0.8</v>
      </c>
      <c r="E33" s="557">
        <v>0.9</v>
      </c>
      <c r="F33" s="557">
        <v>0.6</v>
      </c>
      <c r="G33" s="557">
        <v>4.1666666666666664E-2</v>
      </c>
      <c r="H33" s="557">
        <v>0.83333333333333337</v>
      </c>
      <c r="I33" s="557">
        <v>0.44</v>
      </c>
      <c r="J33" s="252">
        <v>1</v>
      </c>
      <c r="K33" s="557">
        <v>0.25</v>
      </c>
      <c r="L33" s="252">
        <v>0.63636363636363635</v>
      </c>
    </row>
    <row r="34" spans="1:12" x14ac:dyDescent="0.35">
      <c r="A34" s="261" t="s">
        <v>221</v>
      </c>
      <c r="B34" s="262" t="s">
        <v>1</v>
      </c>
      <c r="C34" s="558">
        <v>0.3888888888888889</v>
      </c>
      <c r="D34" s="558">
        <v>0.8</v>
      </c>
      <c r="E34" s="558">
        <v>0.9</v>
      </c>
      <c r="F34" s="558">
        <v>0.6428571428571429</v>
      </c>
      <c r="G34" s="558">
        <v>4.1666666666666664E-2</v>
      </c>
      <c r="H34" s="558">
        <v>0.83333333333333337</v>
      </c>
      <c r="I34" s="558">
        <v>0.44</v>
      </c>
      <c r="J34" s="559">
        <v>1</v>
      </c>
      <c r="K34" s="558">
        <v>0.25</v>
      </c>
      <c r="L34" s="559">
        <v>0.63636363636363635</v>
      </c>
    </row>
    <row r="35" spans="1:12" x14ac:dyDescent="0.35">
      <c r="A35" s="261" t="s">
        <v>222</v>
      </c>
      <c r="B35" s="262" t="s">
        <v>1</v>
      </c>
      <c r="C35" s="558" t="s">
        <v>261</v>
      </c>
      <c r="D35" s="558" t="s">
        <v>261</v>
      </c>
      <c r="E35" s="558" t="s">
        <v>261</v>
      </c>
      <c r="F35" s="558" t="s">
        <v>261</v>
      </c>
      <c r="G35" s="558" t="s">
        <v>261</v>
      </c>
      <c r="H35" s="558" t="s">
        <v>261</v>
      </c>
      <c r="I35" s="558" t="s">
        <v>261</v>
      </c>
      <c r="J35" s="558" t="s">
        <v>261</v>
      </c>
      <c r="K35" s="558" t="s">
        <v>261</v>
      </c>
      <c r="L35" s="558" t="s">
        <v>261</v>
      </c>
    </row>
    <row r="36" spans="1:12" ht="14.25" customHeight="1" x14ac:dyDescent="0.35">
      <c r="A36" s="105"/>
    </row>
    <row r="37" spans="1:12" hidden="1" x14ac:dyDescent="0.35">
      <c r="A37" s="98"/>
      <c r="B37" s="98"/>
      <c r="C37" s="98"/>
      <c r="D37" s="98"/>
      <c r="E37" s="98"/>
      <c r="F37" s="98"/>
      <c r="G37" s="98"/>
    </row>
    <row r="38" spans="1:12" hidden="1" x14ac:dyDescent="0.35">
      <c r="A38" s="98"/>
      <c r="B38" s="98"/>
      <c r="C38" s="98"/>
      <c r="D38" s="98"/>
      <c r="E38" s="98"/>
      <c r="F38" s="98"/>
      <c r="G38" s="98"/>
    </row>
    <row r="39" spans="1:12" hidden="1" x14ac:dyDescent="0.35">
      <c r="A39" s="98"/>
      <c r="B39" s="98"/>
      <c r="C39" s="98"/>
      <c r="D39" s="98"/>
      <c r="E39" s="98"/>
      <c r="F39" s="98"/>
      <c r="G39" s="98"/>
    </row>
    <row r="40" spans="1:12" hidden="1" x14ac:dyDescent="0.35">
      <c r="A40" s="98"/>
      <c r="B40" s="98"/>
      <c r="C40" s="98"/>
      <c r="D40" s="98"/>
      <c r="E40" s="98"/>
      <c r="F40" s="98"/>
      <c r="G40" s="98"/>
    </row>
    <row r="41" spans="1:12" ht="14.25" hidden="1" customHeight="1" x14ac:dyDescent="0.35">
      <c r="A41" s="98"/>
      <c r="B41" s="98"/>
      <c r="C41" s="98"/>
      <c r="D41" s="98"/>
      <c r="E41" s="98"/>
      <c r="F41" s="98"/>
      <c r="G41" s="98"/>
    </row>
    <row r="42" spans="1:12" ht="15" hidden="1" customHeight="1" x14ac:dyDescent="0.35">
      <c r="A42" s="98"/>
      <c r="B42" s="98"/>
      <c r="C42" s="98"/>
      <c r="D42" s="98"/>
      <c r="E42" s="98"/>
      <c r="F42" s="98"/>
      <c r="G42" s="98"/>
    </row>
    <row r="43" spans="1:12" hidden="1" x14ac:dyDescent="0.35">
      <c r="A43" s="98"/>
      <c r="B43" s="98"/>
      <c r="C43" s="98"/>
      <c r="D43" s="98"/>
      <c r="E43" s="98"/>
      <c r="F43" s="98"/>
      <c r="G43" s="98"/>
    </row>
    <row r="44" spans="1:12" hidden="1" x14ac:dyDescent="0.35">
      <c r="A44" s="98"/>
      <c r="B44" s="98"/>
      <c r="C44" s="98"/>
      <c r="D44" s="98"/>
      <c r="E44" s="98"/>
      <c r="F44" s="98"/>
      <c r="G44" s="98"/>
    </row>
    <row r="45" spans="1:12" hidden="1" x14ac:dyDescent="0.35">
      <c r="A45" s="98"/>
      <c r="B45" s="98"/>
      <c r="C45" s="98"/>
      <c r="D45" s="98"/>
      <c r="E45" s="98"/>
      <c r="F45" s="98"/>
      <c r="G45" s="98"/>
    </row>
    <row r="46" spans="1:12" hidden="1" x14ac:dyDescent="0.35">
      <c r="A46" s="98"/>
      <c r="B46" s="98"/>
      <c r="C46" s="98"/>
      <c r="D46" s="98"/>
      <c r="E46" s="98"/>
      <c r="F46" s="98"/>
      <c r="G46" s="98"/>
    </row>
    <row r="47" spans="1:12" hidden="1" x14ac:dyDescent="0.35">
      <c r="A47" s="98"/>
      <c r="B47" s="98"/>
      <c r="C47" s="98"/>
      <c r="D47" s="98"/>
      <c r="E47" s="98"/>
      <c r="F47" s="98"/>
      <c r="G47" s="98"/>
    </row>
    <row r="48" spans="1:12" hidden="1" x14ac:dyDescent="0.35">
      <c r="A48" s="98"/>
      <c r="B48" s="98"/>
      <c r="C48" s="98"/>
      <c r="D48" s="98"/>
      <c r="E48" s="98"/>
      <c r="F48" s="98"/>
      <c r="G48" s="98"/>
    </row>
    <row r="49" s="98" customFormat="1" hidden="1" x14ac:dyDescent="0.35"/>
    <row r="50" s="98" customFormat="1" hidden="1" x14ac:dyDescent="0.35"/>
    <row r="51" s="98" customFormat="1" hidden="1" x14ac:dyDescent="0.35"/>
    <row r="52" s="98" customFormat="1" hidden="1" x14ac:dyDescent="0.35"/>
    <row r="53" s="98" customFormat="1" hidden="1" x14ac:dyDescent="0.35"/>
    <row r="54" s="98" customFormat="1" hidden="1" x14ac:dyDescent="0.35"/>
    <row r="55" s="98" customFormat="1" hidden="1" x14ac:dyDescent="0.35"/>
    <row r="56" s="98" customFormat="1" hidden="1" x14ac:dyDescent="0.35"/>
    <row r="57" s="98" customFormat="1" hidden="1" x14ac:dyDescent="0.35"/>
    <row r="58" s="98" customFormat="1" hidden="1" x14ac:dyDescent="0.35"/>
    <row r="59" s="98" customFormat="1" hidden="1" x14ac:dyDescent="0.35"/>
    <row r="60" s="98" customFormat="1" hidden="1" x14ac:dyDescent="0.35"/>
    <row r="61" s="98" customFormat="1" hidden="1" x14ac:dyDescent="0.35"/>
    <row r="62" s="98" customFormat="1" hidden="1" x14ac:dyDescent="0.35"/>
    <row r="63" s="98" customFormat="1" hidden="1" x14ac:dyDescent="0.35"/>
    <row r="64" s="98" customFormat="1" hidden="1" x14ac:dyDescent="0.35"/>
    <row r="65" spans="1:12" hidden="1" x14ac:dyDescent="0.35">
      <c r="A65" s="98"/>
      <c r="B65" s="98"/>
      <c r="C65" s="98"/>
      <c r="D65" s="98"/>
      <c r="E65" s="98"/>
      <c r="F65" s="98"/>
      <c r="G65" s="98"/>
    </row>
    <row r="66" spans="1:12" hidden="1" x14ac:dyDescent="0.35">
      <c r="A66" s="98"/>
      <c r="B66" s="98"/>
      <c r="C66" s="98"/>
      <c r="D66" s="98"/>
      <c r="E66" s="98"/>
      <c r="F66" s="98"/>
      <c r="G66" s="98"/>
    </row>
    <row r="67" spans="1:12" hidden="1" x14ac:dyDescent="0.35">
      <c r="A67" s="98"/>
      <c r="B67" s="98"/>
      <c r="C67" s="98"/>
      <c r="D67" s="98"/>
      <c r="E67" s="98"/>
      <c r="F67" s="98"/>
      <c r="G67" s="98"/>
    </row>
    <row r="68" spans="1:12" hidden="1" x14ac:dyDescent="0.35">
      <c r="A68" s="98"/>
      <c r="B68" s="98"/>
      <c r="C68" s="98"/>
      <c r="D68" s="98"/>
      <c r="E68" s="98"/>
      <c r="F68" s="98"/>
      <c r="G68" s="98"/>
    </row>
    <row r="69" spans="1:12" hidden="1" x14ac:dyDescent="0.35">
      <c r="A69" s="98"/>
      <c r="B69" s="98"/>
      <c r="C69" s="98"/>
      <c r="D69" s="98"/>
      <c r="E69" s="98"/>
      <c r="F69" s="98"/>
      <c r="G69" s="98"/>
    </row>
    <row r="70" spans="1:12" hidden="1" x14ac:dyDescent="0.35">
      <c r="A70" s="98"/>
      <c r="B70" s="98"/>
      <c r="C70" s="98"/>
      <c r="D70" s="98"/>
      <c r="E70" s="98"/>
      <c r="F70" s="98"/>
      <c r="G70" s="98"/>
    </row>
    <row r="71" spans="1:12" hidden="1" x14ac:dyDescent="0.35">
      <c r="A71" s="98"/>
      <c r="B71" s="98"/>
      <c r="C71" s="98"/>
      <c r="D71" s="98"/>
      <c r="E71" s="98"/>
      <c r="F71" s="98"/>
      <c r="G71" s="98"/>
    </row>
    <row r="72" spans="1:12" hidden="1" x14ac:dyDescent="0.35">
      <c r="A72" s="98"/>
      <c r="B72" s="98"/>
      <c r="C72" s="98"/>
      <c r="D72" s="98"/>
      <c r="E72" s="98"/>
      <c r="F72" s="98"/>
      <c r="G72" s="98"/>
    </row>
    <row r="73" spans="1:12" hidden="1" x14ac:dyDescent="0.35">
      <c r="A73" s="98"/>
      <c r="B73" s="98"/>
      <c r="C73" s="98"/>
      <c r="D73" s="98"/>
      <c r="E73" s="98"/>
      <c r="F73" s="98"/>
      <c r="G73" s="98"/>
    </row>
    <row r="74" spans="1:12" hidden="1" x14ac:dyDescent="0.35">
      <c r="A74" s="98"/>
      <c r="B74" s="98"/>
      <c r="C74" s="98"/>
      <c r="D74" s="98"/>
      <c r="E74" s="98"/>
      <c r="F74" s="98"/>
      <c r="G74" s="98"/>
    </row>
    <row r="75" spans="1:12" hidden="1" x14ac:dyDescent="0.35">
      <c r="A75" s="98"/>
      <c r="B75" s="98"/>
      <c r="C75" s="98"/>
      <c r="D75" s="98"/>
      <c r="E75" s="98"/>
      <c r="F75" s="98"/>
      <c r="G75" s="98"/>
    </row>
    <row r="76" spans="1:12" hidden="1" x14ac:dyDescent="0.35">
      <c r="A76" s="98"/>
      <c r="B76" s="98"/>
      <c r="C76" s="98"/>
      <c r="D76" s="98"/>
      <c r="E76" s="98"/>
      <c r="F76" s="98"/>
      <c r="G76" s="98"/>
    </row>
    <row r="77" spans="1:12" hidden="1" x14ac:dyDescent="0.35">
      <c r="A77" s="98"/>
      <c r="B77" s="98"/>
      <c r="C77" s="98"/>
      <c r="D77" s="98"/>
      <c r="E77" s="98"/>
      <c r="F77" s="98"/>
      <c r="G77" s="98"/>
      <c r="H77" s="107"/>
      <c r="I77" s="107"/>
      <c r="J77" s="107"/>
      <c r="K77" s="107"/>
      <c r="L77" s="107"/>
    </row>
    <row r="78" spans="1:12" hidden="1" x14ac:dyDescent="0.35">
      <c r="A78" s="98"/>
      <c r="B78" s="98"/>
      <c r="C78" s="98"/>
      <c r="D78" s="98"/>
      <c r="E78" s="98"/>
      <c r="F78" s="98"/>
      <c r="G78" s="98"/>
    </row>
    <row r="79" spans="1:12" hidden="1" x14ac:dyDescent="0.35">
      <c r="A79" s="107"/>
      <c r="B79" s="98"/>
      <c r="C79" s="98"/>
      <c r="D79" s="98"/>
      <c r="E79" s="107"/>
      <c r="F79" s="107"/>
      <c r="G79" s="107"/>
    </row>
    <row r="80" spans="1:12" hidden="1" x14ac:dyDescent="0.35">
      <c r="A80" s="107"/>
      <c r="B80" s="107"/>
      <c r="C80" s="107"/>
      <c r="D80" s="107"/>
      <c r="E80" s="107"/>
      <c r="F80" s="107"/>
      <c r="G80" s="107"/>
    </row>
    <row r="81" spans="1:7" hidden="1" x14ac:dyDescent="0.35">
      <c r="A81" s="107"/>
      <c r="B81" s="107"/>
      <c r="C81" s="107"/>
      <c r="D81" s="107"/>
      <c r="E81" s="107"/>
      <c r="F81" s="107"/>
      <c r="G81" s="107"/>
    </row>
    <row r="82" spans="1:7" hidden="1" x14ac:dyDescent="0.35">
      <c r="A82" s="107"/>
      <c r="B82" s="107"/>
      <c r="C82" s="107"/>
      <c r="D82" s="107"/>
      <c r="E82" s="107"/>
      <c r="F82" s="107"/>
      <c r="G82" s="107"/>
    </row>
    <row r="83" spans="1:7" hidden="1" x14ac:dyDescent="0.35">
      <c r="A83" s="107"/>
      <c r="B83" s="107"/>
      <c r="C83" s="107"/>
      <c r="D83" s="107"/>
      <c r="E83" s="107"/>
      <c r="F83" s="107"/>
      <c r="G83" s="107"/>
    </row>
    <row r="84" spans="1:7" hidden="1" x14ac:dyDescent="0.35">
      <c r="A84" s="107"/>
      <c r="B84" s="107"/>
      <c r="C84" s="107"/>
      <c r="D84" s="107"/>
      <c r="E84" s="107"/>
      <c r="F84" s="107"/>
      <c r="G84" s="107"/>
    </row>
    <row r="85" spans="1:7" hidden="1" x14ac:dyDescent="0.35">
      <c r="A85" s="107"/>
      <c r="B85" s="107"/>
      <c r="C85" s="107"/>
      <c r="D85" s="107"/>
      <c r="E85" s="107"/>
      <c r="F85" s="107"/>
      <c r="G85" s="107"/>
    </row>
    <row r="86" spans="1:7" hidden="1" x14ac:dyDescent="0.35">
      <c r="A86" s="107"/>
      <c r="B86" s="107"/>
      <c r="C86" s="107"/>
      <c r="D86" s="107"/>
      <c r="E86" s="107"/>
      <c r="F86" s="107"/>
      <c r="G86" s="107"/>
    </row>
    <row r="87" spans="1:7" hidden="1" x14ac:dyDescent="0.35">
      <c r="A87" s="107"/>
      <c r="B87" s="107"/>
      <c r="C87" s="107"/>
      <c r="D87" s="107"/>
      <c r="E87" s="107"/>
      <c r="F87" s="107"/>
      <c r="G87" s="107"/>
    </row>
    <row r="88" spans="1:7" hidden="1" x14ac:dyDescent="0.35">
      <c r="A88" s="107"/>
      <c r="B88" s="107"/>
      <c r="C88" s="107"/>
      <c r="D88" s="107"/>
      <c r="E88" s="107"/>
      <c r="F88" s="107"/>
      <c r="G88" s="107"/>
    </row>
    <row r="89" spans="1:7" hidden="1" x14ac:dyDescent="0.35">
      <c r="A89" s="107"/>
      <c r="B89" s="107"/>
      <c r="C89" s="107"/>
      <c r="D89" s="107"/>
      <c r="E89" s="107"/>
      <c r="F89" s="107"/>
      <c r="G89" s="107"/>
    </row>
    <row r="90" spans="1:7" hidden="1" x14ac:dyDescent="0.35">
      <c r="A90" s="107"/>
      <c r="B90" s="107"/>
      <c r="C90" s="107"/>
      <c r="D90" s="107"/>
      <c r="E90" s="107"/>
      <c r="F90" s="107"/>
      <c r="G90" s="107"/>
    </row>
    <row r="91" spans="1:7" hidden="1" x14ac:dyDescent="0.35">
      <c r="A91" s="107"/>
      <c r="B91" s="107"/>
      <c r="C91" s="107"/>
      <c r="D91" s="107"/>
      <c r="E91" s="107"/>
      <c r="F91" s="107"/>
      <c r="G91" s="107"/>
    </row>
    <row r="92" spans="1:7" hidden="1" x14ac:dyDescent="0.35">
      <c r="A92" s="107"/>
      <c r="B92" s="107"/>
      <c r="C92" s="107"/>
      <c r="D92" s="107"/>
      <c r="E92" s="107"/>
      <c r="F92" s="107"/>
      <c r="G92" s="107"/>
    </row>
    <row r="93" spans="1:7" hidden="1" x14ac:dyDescent="0.35">
      <c r="A93" s="107"/>
      <c r="B93" s="107"/>
      <c r="C93" s="107"/>
      <c r="D93" s="107"/>
      <c r="E93" s="107"/>
      <c r="F93" s="107"/>
      <c r="G93" s="107"/>
    </row>
    <row r="94" spans="1:7" hidden="1" x14ac:dyDescent="0.35">
      <c r="A94" s="107"/>
      <c r="B94" s="107"/>
      <c r="C94" s="107"/>
      <c r="D94" s="107"/>
      <c r="E94" s="107"/>
      <c r="F94" s="107"/>
      <c r="G94" s="107"/>
    </row>
    <row r="95" spans="1:7" hidden="1" x14ac:dyDescent="0.35">
      <c r="A95" s="107"/>
      <c r="B95" s="107"/>
      <c r="C95" s="107"/>
      <c r="D95" s="107"/>
      <c r="E95" s="107"/>
      <c r="F95" s="107"/>
      <c r="G95" s="107"/>
    </row>
    <row r="96" spans="1:7" hidden="1" x14ac:dyDescent="0.35">
      <c r="A96" s="107"/>
      <c r="B96" s="107"/>
      <c r="C96" s="107"/>
      <c r="D96" s="107"/>
      <c r="E96" s="107"/>
      <c r="F96" s="107"/>
      <c r="G96" s="107"/>
    </row>
    <row r="97" spans="1:7" hidden="1" x14ac:dyDescent="0.35">
      <c r="A97" s="107"/>
      <c r="B97" s="107"/>
      <c r="C97" s="107"/>
      <c r="D97" s="107"/>
      <c r="E97" s="107"/>
      <c r="F97" s="107"/>
      <c r="G97" s="107"/>
    </row>
    <row r="98" spans="1:7" hidden="1" x14ac:dyDescent="0.35">
      <c r="A98" s="107"/>
      <c r="B98" s="107"/>
      <c r="C98" s="107"/>
      <c r="D98" s="107"/>
      <c r="E98" s="107"/>
      <c r="F98" s="107"/>
      <c r="G98" s="107"/>
    </row>
    <row r="99" spans="1:7" hidden="1" x14ac:dyDescent="0.35">
      <c r="A99" s="107"/>
      <c r="B99" s="107"/>
      <c r="C99" s="107"/>
      <c r="D99" s="107"/>
      <c r="E99" s="107"/>
      <c r="F99" s="107"/>
      <c r="G99" s="107"/>
    </row>
    <row r="100" spans="1:7" hidden="1" x14ac:dyDescent="0.35">
      <c r="A100" s="107"/>
      <c r="B100" s="107"/>
      <c r="C100" s="107"/>
      <c r="D100" s="107"/>
      <c r="E100" s="107"/>
      <c r="F100" s="107"/>
      <c r="G100" s="107"/>
    </row>
    <row r="101" spans="1:7" hidden="1" x14ac:dyDescent="0.35">
      <c r="A101" s="107"/>
      <c r="B101" s="107"/>
      <c r="C101" s="107"/>
      <c r="D101" s="107"/>
      <c r="E101" s="107"/>
      <c r="F101" s="107"/>
      <c r="G101" s="107"/>
    </row>
    <row r="102" spans="1:7" hidden="1" x14ac:dyDescent="0.35">
      <c r="A102" s="107"/>
      <c r="B102" s="107"/>
      <c r="C102" s="107"/>
      <c r="D102" s="107"/>
      <c r="E102" s="107"/>
      <c r="F102" s="107"/>
      <c r="G102" s="107"/>
    </row>
    <row r="103" spans="1:7" hidden="1" x14ac:dyDescent="0.35">
      <c r="A103" s="107"/>
      <c r="B103" s="107"/>
      <c r="C103" s="107"/>
      <c r="D103" s="107"/>
      <c r="E103" s="107"/>
      <c r="F103" s="107"/>
      <c r="G103" s="107"/>
    </row>
    <row r="104" spans="1:7" hidden="1" x14ac:dyDescent="0.35">
      <c r="A104" s="107"/>
      <c r="B104" s="107"/>
      <c r="C104" s="107"/>
      <c r="D104" s="107"/>
      <c r="E104" s="107"/>
      <c r="F104" s="107"/>
      <c r="G104" s="107"/>
    </row>
    <row r="105" spans="1:7" hidden="1" x14ac:dyDescent="0.35">
      <c r="A105" s="107"/>
      <c r="B105" s="107"/>
      <c r="C105" s="107"/>
      <c r="D105" s="107"/>
      <c r="E105" s="107"/>
      <c r="F105" s="107"/>
      <c r="G105" s="107"/>
    </row>
    <row r="106" spans="1:7" hidden="1" x14ac:dyDescent="0.35">
      <c r="A106" s="107"/>
      <c r="B106" s="107"/>
      <c r="C106" s="107"/>
      <c r="D106" s="107"/>
      <c r="E106" s="107"/>
      <c r="F106" s="107"/>
      <c r="G106" s="107"/>
    </row>
    <row r="107" spans="1:7" hidden="1" x14ac:dyDescent="0.35">
      <c r="A107" s="107"/>
      <c r="B107" s="107"/>
      <c r="C107" s="107"/>
      <c r="D107" s="107"/>
      <c r="E107" s="107"/>
      <c r="F107" s="107"/>
      <c r="G107" s="107"/>
    </row>
    <row r="108" spans="1:7" hidden="1" x14ac:dyDescent="0.35">
      <c r="A108" s="107"/>
      <c r="B108" s="107"/>
      <c r="C108" s="107"/>
      <c r="D108" s="107"/>
      <c r="E108" s="107"/>
      <c r="F108" s="107"/>
      <c r="G108" s="107"/>
    </row>
    <row r="109" spans="1:7" hidden="1" x14ac:dyDescent="0.35">
      <c r="A109" s="107"/>
      <c r="B109" s="107"/>
      <c r="C109" s="107"/>
      <c r="D109" s="107"/>
      <c r="E109" s="107"/>
      <c r="F109" s="107"/>
      <c r="G109" s="107"/>
    </row>
    <row r="110" spans="1:7" hidden="1" x14ac:dyDescent="0.35">
      <c r="A110" s="107"/>
      <c r="B110" s="107"/>
      <c r="C110" s="107"/>
      <c r="D110" s="107"/>
      <c r="E110" s="107"/>
      <c r="F110" s="107"/>
      <c r="G110" s="107"/>
    </row>
    <row r="111" spans="1:7" hidden="1" x14ac:dyDescent="0.35">
      <c r="A111" s="107"/>
      <c r="B111" s="107"/>
      <c r="C111" s="107"/>
      <c r="D111" s="107"/>
      <c r="E111" s="107"/>
      <c r="F111" s="107"/>
      <c r="G111" s="107"/>
    </row>
    <row r="112" spans="1:7" hidden="1" x14ac:dyDescent="0.35">
      <c r="A112" s="107"/>
      <c r="B112" s="107"/>
      <c r="C112" s="107"/>
      <c r="D112" s="107"/>
      <c r="E112" s="107"/>
      <c r="F112" s="107"/>
      <c r="G112" s="107"/>
    </row>
    <row r="113" spans="1:7" hidden="1" x14ac:dyDescent="0.35">
      <c r="A113" s="107"/>
      <c r="B113" s="107"/>
      <c r="C113" s="107"/>
      <c r="D113" s="107"/>
      <c r="E113" s="107"/>
      <c r="F113" s="107"/>
      <c r="G113" s="107"/>
    </row>
    <row r="114" spans="1:7" hidden="1" x14ac:dyDescent="0.35">
      <c r="A114" s="107"/>
      <c r="B114" s="107"/>
      <c r="C114" s="107"/>
      <c r="D114" s="107"/>
      <c r="E114" s="107"/>
      <c r="F114" s="107"/>
      <c r="G114" s="107"/>
    </row>
    <row r="115" spans="1:7" hidden="1" x14ac:dyDescent="0.35">
      <c r="A115" s="107"/>
      <c r="B115" s="107"/>
      <c r="C115" s="107"/>
      <c r="D115" s="107"/>
      <c r="E115" s="107"/>
      <c r="F115" s="107"/>
      <c r="G115" s="107"/>
    </row>
    <row r="116" spans="1:7" hidden="1" x14ac:dyDescent="0.35">
      <c r="A116" s="107"/>
      <c r="B116" s="107"/>
      <c r="C116" s="107"/>
      <c r="D116" s="107"/>
      <c r="E116" s="107"/>
      <c r="F116" s="107"/>
      <c r="G116" s="107"/>
    </row>
    <row r="117" spans="1:7" hidden="1" x14ac:dyDescent="0.35">
      <c r="A117" s="107"/>
      <c r="B117" s="107"/>
      <c r="C117" s="107"/>
      <c r="D117" s="107"/>
      <c r="E117" s="107"/>
      <c r="F117" s="107"/>
      <c r="G117" s="107"/>
    </row>
    <row r="118" spans="1:7" hidden="1" x14ac:dyDescent="0.35">
      <c r="A118" s="107"/>
      <c r="B118" s="107"/>
      <c r="C118" s="107"/>
      <c r="D118" s="107"/>
      <c r="E118" s="107"/>
      <c r="F118" s="107"/>
      <c r="G118" s="107"/>
    </row>
    <row r="119" spans="1:7" hidden="1" x14ac:dyDescent="0.35">
      <c r="A119" s="107"/>
      <c r="B119" s="107"/>
      <c r="C119" s="107"/>
      <c r="D119" s="107"/>
      <c r="E119" s="107"/>
      <c r="F119" s="107"/>
      <c r="G119" s="107"/>
    </row>
    <row r="120" spans="1:7" hidden="1" x14ac:dyDescent="0.35">
      <c r="A120" s="107"/>
      <c r="B120" s="107"/>
      <c r="C120" s="107"/>
      <c r="D120" s="107"/>
      <c r="E120" s="107"/>
      <c r="F120" s="107"/>
      <c r="G120" s="107"/>
    </row>
    <row r="121" spans="1:7" hidden="1" x14ac:dyDescent="0.35">
      <c r="A121" s="107"/>
      <c r="B121" s="107"/>
      <c r="C121" s="107"/>
      <c r="D121" s="107"/>
      <c r="E121" s="107"/>
      <c r="F121" s="107"/>
      <c r="G121" s="107"/>
    </row>
    <row r="122" spans="1:7" hidden="1" x14ac:dyDescent="0.35">
      <c r="A122" s="107"/>
      <c r="B122" s="107"/>
      <c r="C122" s="107"/>
      <c r="D122" s="107"/>
      <c r="E122" s="107"/>
      <c r="F122" s="107"/>
      <c r="G122" s="107"/>
    </row>
    <row r="123" spans="1:7" hidden="1" x14ac:dyDescent="0.35">
      <c r="A123" s="107"/>
      <c r="B123" s="107"/>
      <c r="C123" s="107"/>
      <c r="D123" s="107"/>
      <c r="E123" s="107"/>
      <c r="F123" s="107"/>
      <c r="G123" s="107"/>
    </row>
    <row r="124" spans="1:7" hidden="1" x14ac:dyDescent="0.35">
      <c r="A124" s="107"/>
      <c r="B124" s="107"/>
      <c r="C124" s="107"/>
      <c r="D124" s="107"/>
      <c r="E124" s="107"/>
      <c r="F124" s="107"/>
      <c r="G124" s="107"/>
    </row>
    <row r="125" spans="1:7" hidden="1" x14ac:dyDescent="0.35">
      <c r="A125" s="107"/>
      <c r="B125" s="107"/>
      <c r="C125" s="107"/>
      <c r="D125" s="107"/>
      <c r="E125" s="107"/>
      <c r="F125" s="107"/>
      <c r="G125" s="107"/>
    </row>
    <row r="126" spans="1:7" hidden="1" x14ac:dyDescent="0.35">
      <c r="A126" s="107"/>
      <c r="B126" s="107"/>
      <c r="C126" s="107"/>
      <c r="D126" s="107"/>
      <c r="E126" s="107"/>
      <c r="F126" s="107"/>
      <c r="G126" s="107"/>
    </row>
    <row r="127" spans="1:7" hidden="1" x14ac:dyDescent="0.35">
      <c r="A127" s="107"/>
      <c r="B127" s="107"/>
      <c r="C127" s="107"/>
      <c r="D127" s="107"/>
      <c r="E127" s="107"/>
      <c r="F127" s="107"/>
      <c r="G127" s="107"/>
    </row>
    <row r="128" spans="1:7" hidden="1" x14ac:dyDescent="0.35">
      <c r="A128" s="107"/>
      <c r="B128" s="107"/>
      <c r="C128" s="107"/>
      <c r="D128" s="107"/>
      <c r="E128" s="107"/>
      <c r="F128" s="107"/>
      <c r="G128" s="107"/>
    </row>
    <row r="129" spans="1:7" hidden="1" x14ac:dyDescent="0.35">
      <c r="A129" s="107"/>
      <c r="B129" s="107"/>
      <c r="C129" s="107"/>
      <c r="D129" s="107"/>
      <c r="E129" s="107"/>
      <c r="F129" s="107"/>
      <c r="G129" s="107"/>
    </row>
    <row r="130" spans="1:7" hidden="1" x14ac:dyDescent="0.35">
      <c r="A130" s="107"/>
      <c r="B130" s="107"/>
      <c r="C130" s="107"/>
      <c r="D130" s="107"/>
      <c r="E130" s="107"/>
      <c r="F130" s="107"/>
      <c r="G130" s="107"/>
    </row>
    <row r="131" spans="1:7" hidden="1" x14ac:dyDescent="0.35">
      <c r="A131" s="107"/>
      <c r="B131" s="107"/>
      <c r="C131" s="107"/>
      <c r="D131" s="107"/>
      <c r="E131" s="107"/>
      <c r="F131" s="107"/>
      <c r="G131" s="107"/>
    </row>
    <row r="132" spans="1:7" hidden="1" x14ac:dyDescent="0.35">
      <c r="A132" s="107"/>
      <c r="B132" s="107"/>
      <c r="C132" s="107"/>
      <c r="D132" s="107"/>
      <c r="E132" s="107"/>
      <c r="F132" s="107"/>
      <c r="G132" s="107"/>
    </row>
    <row r="133" spans="1:7" hidden="1" x14ac:dyDescent="0.35">
      <c r="A133" s="107"/>
      <c r="B133" s="107"/>
      <c r="C133" s="107"/>
      <c r="D133" s="107"/>
      <c r="E133" s="107"/>
      <c r="F133" s="107"/>
      <c r="G133" s="107"/>
    </row>
    <row r="134" spans="1:7" hidden="1" x14ac:dyDescent="0.35">
      <c r="A134" s="107"/>
      <c r="B134" s="107"/>
      <c r="C134" s="107"/>
      <c r="D134" s="107"/>
      <c r="E134" s="107"/>
      <c r="F134" s="107"/>
      <c r="G134" s="107"/>
    </row>
    <row r="135" spans="1:7" hidden="1" x14ac:dyDescent="0.35">
      <c r="A135" s="107"/>
      <c r="B135" s="107"/>
      <c r="C135" s="107"/>
      <c r="D135" s="107"/>
      <c r="E135" s="107"/>
      <c r="F135" s="107"/>
      <c r="G135" s="107"/>
    </row>
    <row r="136" spans="1:7" hidden="1" x14ac:dyDescent="0.35">
      <c r="A136" s="107"/>
      <c r="B136" s="107"/>
      <c r="C136" s="107"/>
      <c r="D136" s="107"/>
      <c r="E136" s="107"/>
      <c r="F136" s="107"/>
      <c r="G136" s="107"/>
    </row>
    <row r="137" spans="1:7" hidden="1" x14ac:dyDescent="0.35">
      <c r="A137" s="107"/>
      <c r="B137" s="107"/>
      <c r="C137" s="107"/>
      <c r="D137" s="107"/>
      <c r="E137" s="107"/>
      <c r="F137" s="107"/>
      <c r="G137" s="107"/>
    </row>
    <row r="138" spans="1:7" hidden="1" x14ac:dyDescent="0.35">
      <c r="A138" s="107"/>
      <c r="B138" s="107"/>
      <c r="C138" s="107"/>
      <c r="D138" s="107"/>
      <c r="E138" s="107"/>
      <c r="F138" s="107"/>
      <c r="G138" s="107"/>
    </row>
    <row r="139" spans="1:7" hidden="1" x14ac:dyDescent="0.35">
      <c r="A139" s="107"/>
      <c r="B139" s="107"/>
      <c r="C139" s="107"/>
      <c r="D139" s="107"/>
      <c r="E139" s="107"/>
      <c r="F139" s="107"/>
      <c r="G139" s="107"/>
    </row>
    <row r="140" spans="1:7" hidden="1" x14ac:dyDescent="0.35">
      <c r="A140" s="107"/>
      <c r="B140" s="107"/>
      <c r="C140" s="107"/>
      <c r="D140" s="107"/>
      <c r="E140" s="107"/>
      <c r="F140" s="107"/>
      <c r="G140" s="107"/>
    </row>
    <row r="141" spans="1:7" hidden="1" x14ac:dyDescent="0.35">
      <c r="A141" s="107"/>
      <c r="B141" s="107"/>
      <c r="C141" s="107"/>
      <c r="D141" s="107"/>
      <c r="E141" s="107"/>
      <c r="F141" s="107"/>
      <c r="G141" s="107"/>
    </row>
    <row r="142" spans="1:7" hidden="1" x14ac:dyDescent="0.35">
      <c r="A142" s="107"/>
      <c r="B142" s="107"/>
      <c r="C142" s="107"/>
      <c r="D142" s="107"/>
      <c r="E142" s="107"/>
      <c r="F142" s="107"/>
      <c r="G142" s="107"/>
    </row>
    <row r="143" spans="1:7" hidden="1" x14ac:dyDescent="0.35">
      <c r="A143" s="107"/>
      <c r="B143" s="107"/>
      <c r="C143" s="107"/>
      <c r="D143" s="107"/>
      <c r="E143" s="107"/>
      <c r="F143" s="107"/>
      <c r="G143" s="107"/>
    </row>
    <row r="144" spans="1:7" hidden="1" x14ac:dyDescent="0.35">
      <c r="A144" s="107"/>
      <c r="B144" s="107"/>
      <c r="C144" s="107"/>
      <c r="D144" s="107"/>
      <c r="E144" s="107"/>
      <c r="F144" s="107"/>
      <c r="G144" s="107"/>
    </row>
    <row r="145" spans="1:7" hidden="1" x14ac:dyDescent="0.35">
      <c r="A145" s="107"/>
      <c r="B145" s="107"/>
      <c r="C145" s="107"/>
      <c r="D145" s="107"/>
      <c r="E145" s="107"/>
      <c r="F145" s="107"/>
      <c r="G145" s="107"/>
    </row>
    <row r="146" spans="1:7" hidden="1" x14ac:dyDescent="0.35">
      <c r="A146" s="107"/>
      <c r="B146" s="107"/>
      <c r="C146" s="107"/>
      <c r="D146" s="107"/>
      <c r="E146" s="107"/>
      <c r="F146" s="107"/>
      <c r="G146" s="107"/>
    </row>
    <row r="147" spans="1:7" hidden="1" x14ac:dyDescent="0.35">
      <c r="A147" s="107"/>
      <c r="B147" s="107"/>
      <c r="C147" s="107"/>
      <c r="D147" s="107"/>
      <c r="E147" s="107"/>
      <c r="F147" s="107"/>
      <c r="G147" s="107"/>
    </row>
    <row r="148" spans="1:7" hidden="1" x14ac:dyDescent="0.35">
      <c r="A148" s="107"/>
      <c r="B148" s="107"/>
      <c r="C148" s="107"/>
      <c r="D148" s="107"/>
      <c r="E148" s="107"/>
      <c r="F148" s="107"/>
      <c r="G148" s="107"/>
    </row>
    <row r="149" spans="1:7" hidden="1" x14ac:dyDescent="0.35">
      <c r="A149" s="107"/>
      <c r="B149" s="107"/>
      <c r="C149" s="107"/>
      <c r="D149" s="107"/>
      <c r="E149" s="107"/>
      <c r="F149" s="107"/>
      <c r="G149" s="107"/>
    </row>
    <row r="150" spans="1:7" hidden="1" x14ac:dyDescent="0.35">
      <c r="A150" s="107"/>
      <c r="B150" s="107"/>
      <c r="C150" s="107"/>
      <c r="D150" s="107"/>
      <c r="E150" s="107"/>
      <c r="F150" s="107"/>
      <c r="G150" s="107"/>
    </row>
    <row r="151" spans="1:7" hidden="1" x14ac:dyDescent="0.35">
      <c r="A151" s="107"/>
      <c r="B151" s="107"/>
      <c r="C151" s="107"/>
      <c r="D151" s="107"/>
      <c r="E151" s="107"/>
      <c r="F151" s="107"/>
      <c r="G151" s="107"/>
    </row>
    <row r="152" spans="1:7" hidden="1" x14ac:dyDescent="0.35">
      <c r="A152" s="107"/>
      <c r="B152" s="107"/>
      <c r="C152" s="107"/>
      <c r="D152" s="107"/>
      <c r="E152" s="107"/>
      <c r="F152" s="107"/>
      <c r="G152" s="107"/>
    </row>
    <row r="153" spans="1:7" hidden="1" x14ac:dyDescent="0.35">
      <c r="A153" s="107"/>
      <c r="B153" s="107"/>
      <c r="C153" s="107"/>
      <c r="D153" s="107"/>
      <c r="E153" s="107"/>
      <c r="F153" s="107"/>
      <c r="G153" s="107"/>
    </row>
    <row r="154" spans="1:7" hidden="1" x14ac:dyDescent="0.35">
      <c r="A154" s="107"/>
      <c r="B154" s="107"/>
      <c r="C154" s="107"/>
      <c r="D154" s="107"/>
      <c r="E154" s="107"/>
      <c r="F154" s="107"/>
      <c r="G154" s="107"/>
    </row>
    <row r="155" spans="1:7" hidden="1" x14ac:dyDescent="0.35">
      <c r="A155" s="107"/>
      <c r="B155" s="107"/>
      <c r="C155" s="107"/>
      <c r="D155" s="107"/>
      <c r="E155" s="107"/>
      <c r="F155" s="107"/>
      <c r="G155" s="107"/>
    </row>
    <row r="156" spans="1:7" hidden="1" x14ac:dyDescent="0.35">
      <c r="A156" s="107"/>
      <c r="B156" s="107"/>
      <c r="C156" s="107"/>
      <c r="D156" s="107"/>
      <c r="E156" s="107"/>
      <c r="F156" s="107"/>
      <c r="G156" s="107"/>
    </row>
    <row r="157" spans="1:7" hidden="1" x14ac:dyDescent="0.35">
      <c r="A157" s="107"/>
      <c r="B157" s="107"/>
      <c r="C157" s="107"/>
      <c r="D157" s="107"/>
      <c r="E157" s="107"/>
      <c r="F157" s="107"/>
      <c r="G157" s="107"/>
    </row>
    <row r="158" spans="1:7" hidden="1" x14ac:dyDescent="0.35">
      <c r="A158" s="107"/>
      <c r="B158" s="107"/>
      <c r="C158" s="107"/>
      <c r="D158" s="107"/>
      <c r="E158" s="107"/>
      <c r="F158" s="107"/>
      <c r="G158" s="107"/>
    </row>
    <row r="159" spans="1:7" hidden="1" x14ac:dyDescent="0.35">
      <c r="A159" s="107"/>
      <c r="B159" s="107"/>
      <c r="C159" s="107"/>
      <c r="D159" s="107"/>
      <c r="E159" s="107"/>
      <c r="F159" s="107"/>
      <c r="G159" s="107"/>
    </row>
    <row r="160" spans="1:7" hidden="1" x14ac:dyDescent="0.35">
      <c r="A160" s="107"/>
      <c r="B160" s="107"/>
      <c r="C160" s="107"/>
      <c r="D160" s="107"/>
      <c r="E160" s="107"/>
      <c r="F160" s="107"/>
      <c r="G160" s="107"/>
    </row>
    <row r="161" spans="1:7" hidden="1" x14ac:dyDescent="0.35">
      <c r="A161" s="107"/>
      <c r="B161" s="107"/>
      <c r="C161" s="107"/>
      <c r="D161" s="107"/>
      <c r="E161" s="107"/>
      <c r="F161" s="107"/>
      <c r="G161" s="107"/>
    </row>
    <row r="162" spans="1:7" hidden="1" x14ac:dyDescent="0.35">
      <c r="A162" s="107"/>
      <c r="B162" s="107"/>
      <c r="C162" s="107"/>
      <c r="D162" s="107"/>
      <c r="E162" s="107"/>
      <c r="F162" s="107"/>
      <c r="G162" s="107"/>
    </row>
    <row r="163" spans="1:7" hidden="1" x14ac:dyDescent="0.35">
      <c r="A163" s="107"/>
      <c r="B163" s="107"/>
      <c r="C163" s="107"/>
      <c r="D163" s="107"/>
      <c r="E163" s="107"/>
      <c r="F163" s="107"/>
      <c r="G163" s="107"/>
    </row>
    <row r="164" spans="1:7" hidden="1" x14ac:dyDescent="0.35">
      <c r="A164" s="107"/>
      <c r="B164" s="107"/>
      <c r="C164" s="107"/>
      <c r="D164" s="107"/>
      <c r="E164" s="107"/>
      <c r="F164" s="107"/>
      <c r="G164" s="107"/>
    </row>
    <row r="165" spans="1:7" hidden="1" x14ac:dyDescent="0.35">
      <c r="A165" s="107"/>
      <c r="B165" s="107"/>
      <c r="C165" s="107"/>
      <c r="D165" s="107"/>
      <c r="E165" s="107"/>
      <c r="F165" s="107"/>
      <c r="G165" s="107"/>
    </row>
    <row r="166" spans="1:7" hidden="1" x14ac:dyDescent="0.35">
      <c r="A166" s="107"/>
      <c r="B166" s="107"/>
      <c r="C166" s="107"/>
      <c r="D166" s="107"/>
      <c r="E166" s="107"/>
      <c r="F166" s="107"/>
      <c r="G166" s="107"/>
    </row>
    <row r="167" spans="1:7" hidden="1" x14ac:dyDescent="0.35">
      <c r="A167" s="107"/>
      <c r="B167" s="107"/>
      <c r="C167" s="107"/>
      <c r="D167" s="107"/>
      <c r="E167" s="107"/>
      <c r="F167" s="107"/>
      <c r="G167" s="107"/>
    </row>
    <row r="168" spans="1:7" hidden="1" x14ac:dyDescent="0.35">
      <c r="A168" s="107"/>
      <c r="B168" s="107"/>
      <c r="C168" s="107"/>
      <c r="D168" s="107"/>
      <c r="E168" s="107"/>
      <c r="F168" s="107"/>
      <c r="G168" s="107"/>
    </row>
    <row r="169" spans="1:7" hidden="1" x14ac:dyDescent="0.35">
      <c r="A169" s="107"/>
      <c r="B169" s="107"/>
      <c r="C169" s="107"/>
      <c r="D169" s="107"/>
      <c r="E169" s="107"/>
      <c r="F169" s="107"/>
      <c r="G169" s="107"/>
    </row>
    <row r="170" spans="1:7" hidden="1" x14ac:dyDescent="0.35">
      <c r="A170" s="107"/>
      <c r="B170" s="107"/>
      <c r="C170" s="107"/>
      <c r="D170" s="107"/>
      <c r="E170" s="107"/>
      <c r="F170" s="107"/>
      <c r="G170" s="107"/>
    </row>
    <row r="171" spans="1:7" hidden="1" x14ac:dyDescent="0.35">
      <c r="A171" s="107"/>
      <c r="B171" s="107"/>
      <c r="C171" s="107"/>
      <c r="D171" s="107"/>
      <c r="E171" s="107"/>
      <c r="F171" s="107"/>
      <c r="G171" s="107"/>
    </row>
    <row r="172" spans="1:7" hidden="1" x14ac:dyDescent="0.35">
      <c r="A172" s="107"/>
      <c r="B172" s="107"/>
      <c r="C172" s="107"/>
      <c r="D172" s="107"/>
      <c r="E172" s="107"/>
      <c r="F172" s="107"/>
      <c r="G172" s="107"/>
    </row>
    <row r="173" spans="1:7" hidden="1" x14ac:dyDescent="0.35">
      <c r="A173" s="107"/>
      <c r="B173" s="107"/>
      <c r="C173" s="107"/>
      <c r="D173" s="107"/>
      <c r="E173" s="107"/>
      <c r="F173" s="107"/>
      <c r="G173" s="107"/>
    </row>
    <row r="174" spans="1:7" hidden="1" x14ac:dyDescent="0.35">
      <c r="A174" s="107"/>
      <c r="B174" s="107"/>
      <c r="C174" s="107"/>
      <c r="D174" s="107"/>
      <c r="E174" s="107"/>
      <c r="F174" s="107"/>
      <c r="G174" s="107"/>
    </row>
    <row r="175" spans="1:7" hidden="1" x14ac:dyDescent="0.35">
      <c r="A175" s="107"/>
      <c r="B175" s="107"/>
      <c r="C175" s="107"/>
      <c r="D175" s="107"/>
      <c r="E175" s="107"/>
      <c r="F175" s="107"/>
      <c r="G175" s="107"/>
    </row>
    <row r="176" spans="1:7" hidden="1" x14ac:dyDescent="0.35">
      <c r="A176" s="107"/>
      <c r="B176" s="107"/>
      <c r="C176" s="107"/>
      <c r="D176" s="107"/>
      <c r="E176" s="107"/>
      <c r="F176" s="107"/>
      <c r="G176" s="107"/>
    </row>
    <row r="177" spans="1:7" hidden="1" x14ac:dyDescent="0.35">
      <c r="A177" s="107"/>
      <c r="B177" s="107"/>
      <c r="C177" s="107"/>
      <c r="D177" s="107"/>
      <c r="E177" s="107"/>
      <c r="F177" s="107"/>
      <c r="G177" s="107"/>
    </row>
    <row r="178" spans="1:7" hidden="1" x14ac:dyDescent="0.35">
      <c r="A178" s="107"/>
      <c r="B178" s="107"/>
      <c r="C178" s="107"/>
      <c r="D178" s="107"/>
      <c r="E178" s="107"/>
      <c r="F178" s="107"/>
      <c r="G178" s="107"/>
    </row>
    <row r="179" spans="1:7" hidden="1" x14ac:dyDescent="0.35">
      <c r="A179" s="107"/>
      <c r="B179" s="107"/>
      <c r="C179" s="107"/>
      <c r="D179" s="107"/>
      <c r="E179" s="107"/>
      <c r="F179" s="107"/>
      <c r="G179" s="107"/>
    </row>
    <row r="180" spans="1:7" hidden="1" x14ac:dyDescent="0.35">
      <c r="A180" s="107"/>
      <c r="B180" s="107"/>
      <c r="C180" s="107"/>
      <c r="D180" s="107"/>
      <c r="E180" s="107"/>
      <c r="F180" s="107"/>
      <c r="G180" s="107"/>
    </row>
    <row r="181" spans="1:7" hidden="1" x14ac:dyDescent="0.35">
      <c r="A181" s="107"/>
      <c r="B181" s="107"/>
      <c r="C181" s="107"/>
      <c r="D181" s="107"/>
      <c r="E181" s="107"/>
      <c r="F181" s="107"/>
      <c r="G181" s="107"/>
    </row>
    <row r="182" spans="1:7" hidden="1" x14ac:dyDescent="0.35">
      <c r="A182" s="107"/>
      <c r="B182" s="107"/>
      <c r="C182" s="107"/>
      <c r="D182" s="107"/>
      <c r="E182" s="107"/>
      <c r="F182" s="107"/>
      <c r="G182" s="107"/>
    </row>
    <row r="183" spans="1:7" hidden="1" x14ac:dyDescent="0.35">
      <c r="A183" s="107"/>
      <c r="B183" s="107"/>
      <c r="C183" s="107"/>
      <c r="D183" s="107"/>
      <c r="E183" s="107"/>
      <c r="F183" s="107"/>
      <c r="G183" s="107"/>
    </row>
    <row r="184" spans="1:7" hidden="1" x14ac:dyDescent="0.35">
      <c r="A184" s="107"/>
      <c r="B184" s="107"/>
      <c r="C184" s="107"/>
      <c r="D184" s="107"/>
      <c r="E184" s="107"/>
      <c r="F184" s="107"/>
      <c r="G184" s="107"/>
    </row>
    <row r="185" spans="1:7" hidden="1" x14ac:dyDescent="0.35">
      <c r="A185" s="107"/>
      <c r="B185" s="107"/>
      <c r="C185" s="107"/>
      <c r="D185" s="107"/>
      <c r="E185" s="107"/>
      <c r="F185" s="107"/>
      <c r="G185" s="107"/>
    </row>
    <row r="186" spans="1:7" hidden="1" x14ac:dyDescent="0.35">
      <c r="A186" s="107"/>
      <c r="B186" s="107"/>
      <c r="C186" s="107"/>
      <c r="D186" s="107"/>
      <c r="E186" s="107"/>
      <c r="F186" s="107"/>
      <c r="G186" s="107"/>
    </row>
    <row r="187" spans="1:7" hidden="1" x14ac:dyDescent="0.35">
      <c r="A187" s="107"/>
      <c r="B187" s="107"/>
      <c r="C187" s="107"/>
      <c r="D187" s="107"/>
      <c r="E187" s="107"/>
      <c r="F187" s="107"/>
      <c r="G187" s="107"/>
    </row>
    <row r="188" spans="1:7" hidden="1" x14ac:dyDescent="0.35">
      <c r="A188" s="107"/>
      <c r="B188" s="107"/>
      <c r="C188" s="107"/>
      <c r="D188" s="107"/>
      <c r="E188" s="107"/>
      <c r="F188" s="107"/>
      <c r="G188" s="107"/>
    </row>
    <row r="189" spans="1:7" hidden="1" x14ac:dyDescent="0.35">
      <c r="A189" s="107"/>
      <c r="B189" s="107"/>
      <c r="C189" s="107"/>
      <c r="D189" s="107"/>
      <c r="E189" s="107"/>
      <c r="F189" s="107"/>
      <c r="G189" s="107"/>
    </row>
    <row r="190" spans="1:7" hidden="1" x14ac:dyDescent="0.35">
      <c r="A190" s="107"/>
      <c r="B190" s="107"/>
      <c r="C190" s="107"/>
      <c r="D190" s="107"/>
      <c r="E190" s="107"/>
      <c r="F190" s="107"/>
      <c r="G190" s="107"/>
    </row>
    <row r="191" spans="1:7" hidden="1" x14ac:dyDescent="0.35">
      <c r="A191" s="107"/>
      <c r="B191" s="107"/>
      <c r="C191" s="107"/>
      <c r="D191" s="107"/>
      <c r="E191" s="107"/>
      <c r="F191" s="107"/>
      <c r="G191" s="107"/>
    </row>
    <row r="192" spans="1:7" hidden="1" x14ac:dyDescent="0.35">
      <c r="A192" s="107"/>
      <c r="B192" s="107"/>
      <c r="C192" s="107"/>
      <c r="D192" s="107"/>
      <c r="E192" s="107"/>
      <c r="F192" s="107"/>
      <c r="G192" s="107"/>
    </row>
    <row r="193" spans="1:7" hidden="1" x14ac:dyDescent="0.35">
      <c r="A193" s="107"/>
      <c r="B193" s="107"/>
      <c r="C193" s="107"/>
      <c r="D193" s="107"/>
      <c r="E193" s="107"/>
      <c r="F193" s="107"/>
      <c r="G193" s="107"/>
    </row>
    <row r="194" spans="1:7" hidden="1" x14ac:dyDescent="0.35">
      <c r="A194" s="107"/>
      <c r="B194" s="107"/>
      <c r="C194" s="107"/>
      <c r="D194" s="107"/>
      <c r="E194" s="107"/>
      <c r="F194" s="107"/>
      <c r="G194" s="107"/>
    </row>
    <row r="195" spans="1:7" hidden="1" x14ac:dyDescent="0.35">
      <c r="A195" s="107"/>
      <c r="B195" s="107"/>
      <c r="C195" s="107"/>
      <c r="D195" s="107"/>
      <c r="E195" s="107"/>
      <c r="F195" s="107"/>
      <c r="G195" s="107"/>
    </row>
    <row r="196" spans="1:7" hidden="1" x14ac:dyDescent="0.35">
      <c r="A196" s="107"/>
      <c r="B196" s="107"/>
      <c r="C196" s="107"/>
      <c r="D196" s="107"/>
      <c r="E196" s="107"/>
      <c r="F196" s="107"/>
      <c r="G196" s="107"/>
    </row>
    <row r="197" spans="1:7" hidden="1" x14ac:dyDescent="0.35">
      <c r="A197" s="107"/>
      <c r="B197" s="107"/>
      <c r="C197" s="107"/>
      <c r="D197" s="107"/>
      <c r="E197" s="107"/>
      <c r="F197" s="107"/>
      <c r="G197" s="107"/>
    </row>
    <row r="198" spans="1:7" hidden="1" x14ac:dyDescent="0.35">
      <c r="A198" s="107"/>
      <c r="B198" s="107"/>
      <c r="C198" s="107"/>
      <c r="D198" s="107"/>
      <c r="E198" s="107"/>
      <c r="F198" s="107"/>
      <c r="G198" s="107"/>
    </row>
    <row r="199" spans="1:7" hidden="1" x14ac:dyDescent="0.35">
      <c r="A199" s="107"/>
      <c r="B199" s="107"/>
      <c r="C199" s="107"/>
      <c r="D199" s="107"/>
      <c r="E199" s="107"/>
      <c r="F199" s="107"/>
      <c r="G199" s="107"/>
    </row>
    <row r="200" spans="1:7" hidden="1" x14ac:dyDescent="0.35">
      <c r="A200" s="107"/>
      <c r="B200" s="107"/>
      <c r="C200" s="107"/>
      <c r="D200" s="107"/>
      <c r="E200" s="107"/>
      <c r="F200" s="107"/>
      <c r="G200" s="107"/>
    </row>
    <row r="201" spans="1:7" hidden="1" x14ac:dyDescent="0.35">
      <c r="A201" s="107"/>
      <c r="B201" s="107"/>
      <c r="C201" s="107"/>
      <c r="D201" s="107"/>
      <c r="E201" s="107"/>
      <c r="F201" s="107"/>
      <c r="G201" s="107"/>
    </row>
    <row r="202" spans="1:7" hidden="1" x14ac:dyDescent="0.35">
      <c r="A202" s="107"/>
      <c r="B202" s="107"/>
      <c r="C202" s="107"/>
      <c r="D202" s="107"/>
      <c r="E202" s="107"/>
      <c r="F202" s="107"/>
      <c r="G202" s="107"/>
    </row>
    <row r="203" spans="1:7" hidden="1" x14ac:dyDescent="0.35">
      <c r="A203" s="107"/>
      <c r="B203" s="107"/>
      <c r="C203" s="107"/>
      <c r="D203" s="107"/>
      <c r="E203" s="107"/>
      <c r="F203" s="107"/>
      <c r="G203" s="107"/>
    </row>
    <row r="204" spans="1:7" hidden="1" x14ac:dyDescent="0.35">
      <c r="A204" s="107"/>
      <c r="B204" s="107"/>
      <c r="C204" s="107"/>
      <c r="D204" s="107"/>
      <c r="E204" s="107"/>
      <c r="F204" s="107"/>
      <c r="G204" s="107"/>
    </row>
    <row r="205" spans="1:7" hidden="1" x14ac:dyDescent="0.35">
      <c r="A205" s="107"/>
      <c r="B205" s="107"/>
      <c r="C205" s="107"/>
      <c r="D205" s="107"/>
      <c r="E205" s="107"/>
      <c r="F205" s="107"/>
      <c r="G205" s="107"/>
    </row>
    <row r="206" spans="1:7" hidden="1" x14ac:dyDescent="0.35">
      <c r="A206" s="107"/>
      <c r="B206" s="107"/>
      <c r="C206" s="107"/>
      <c r="D206" s="107"/>
      <c r="E206" s="107"/>
      <c r="F206" s="107"/>
      <c r="G206" s="107"/>
    </row>
    <row r="207" spans="1:7" hidden="1" x14ac:dyDescent="0.35">
      <c r="A207" s="107"/>
      <c r="B207" s="107"/>
      <c r="C207" s="107"/>
      <c r="D207" s="107"/>
      <c r="E207" s="107"/>
      <c r="F207" s="107"/>
      <c r="G207" s="107"/>
    </row>
    <row r="208" spans="1:7" hidden="1" x14ac:dyDescent="0.35">
      <c r="A208" s="107"/>
      <c r="B208" s="107"/>
      <c r="C208" s="107"/>
      <c r="D208" s="107"/>
      <c r="E208" s="107"/>
      <c r="F208" s="107"/>
      <c r="G208" s="107"/>
    </row>
    <row r="209" spans="1:7" hidden="1" x14ac:dyDescent="0.35">
      <c r="A209" s="107"/>
      <c r="B209" s="107"/>
      <c r="C209" s="107"/>
      <c r="D209" s="107"/>
      <c r="E209" s="107"/>
      <c r="F209" s="107"/>
      <c r="G209" s="107"/>
    </row>
    <row r="210" spans="1:7" hidden="1" x14ac:dyDescent="0.35">
      <c r="A210" s="107"/>
      <c r="B210" s="107"/>
      <c r="C210" s="107"/>
      <c r="D210" s="107"/>
      <c r="E210" s="107"/>
      <c r="F210" s="107"/>
      <c r="G210" s="107"/>
    </row>
    <row r="211" spans="1:7" hidden="1" x14ac:dyDescent="0.35">
      <c r="A211" s="107"/>
      <c r="B211" s="107"/>
      <c r="C211" s="107"/>
      <c r="D211" s="107"/>
      <c r="E211" s="107"/>
      <c r="F211" s="107"/>
      <c r="G211" s="107"/>
    </row>
    <row r="212" spans="1:7" hidden="1" x14ac:dyDescent="0.35">
      <c r="A212" s="107"/>
      <c r="B212" s="107"/>
      <c r="C212" s="107"/>
      <c r="D212" s="107"/>
      <c r="E212" s="107"/>
      <c r="F212" s="107"/>
      <c r="G212" s="107"/>
    </row>
    <row r="213" spans="1:7" hidden="1" x14ac:dyDescent="0.35">
      <c r="A213" s="107"/>
      <c r="B213" s="107"/>
      <c r="C213" s="107"/>
      <c r="D213" s="107"/>
      <c r="E213" s="107"/>
      <c r="F213" s="107"/>
      <c r="G213" s="107"/>
    </row>
    <row r="214" spans="1:7" hidden="1" x14ac:dyDescent="0.35">
      <c r="A214" s="107"/>
      <c r="B214" s="107"/>
      <c r="C214" s="107"/>
      <c r="D214" s="107"/>
      <c r="E214" s="107"/>
      <c r="F214" s="107"/>
      <c r="G214" s="107"/>
    </row>
    <row r="215" spans="1:7" hidden="1" x14ac:dyDescent="0.35">
      <c r="A215" s="107"/>
      <c r="B215" s="107"/>
      <c r="C215" s="107"/>
      <c r="D215" s="107"/>
      <c r="E215" s="107"/>
      <c r="F215" s="107"/>
      <c r="G215" s="107"/>
    </row>
    <row r="216" spans="1:7" hidden="1" x14ac:dyDescent="0.35">
      <c r="A216" s="107"/>
      <c r="B216" s="107"/>
      <c r="C216" s="107"/>
      <c r="D216" s="107"/>
      <c r="E216" s="107"/>
      <c r="F216" s="107"/>
      <c r="G216" s="107"/>
    </row>
    <row r="217" spans="1:7" hidden="1" x14ac:dyDescent="0.35">
      <c r="A217" s="107"/>
      <c r="B217" s="107"/>
      <c r="C217" s="107"/>
      <c r="D217" s="107"/>
      <c r="E217" s="107"/>
      <c r="F217" s="107"/>
      <c r="G217" s="107"/>
    </row>
    <row r="218" spans="1:7" hidden="1" x14ac:dyDescent="0.35">
      <c r="A218" s="107"/>
      <c r="B218" s="107"/>
      <c r="C218" s="107"/>
      <c r="D218" s="107"/>
      <c r="E218" s="107"/>
      <c r="F218" s="107"/>
      <c r="G218" s="107"/>
    </row>
    <row r="219" spans="1:7" hidden="1" x14ac:dyDescent="0.35">
      <c r="A219" s="107"/>
      <c r="B219" s="107"/>
      <c r="C219" s="107"/>
      <c r="D219" s="107"/>
      <c r="E219" s="107"/>
      <c r="F219" s="107"/>
      <c r="G219" s="107"/>
    </row>
    <row r="220" spans="1:7" hidden="1" x14ac:dyDescent="0.35">
      <c r="A220" s="107"/>
      <c r="B220" s="107"/>
      <c r="C220" s="107"/>
      <c r="D220" s="107"/>
      <c r="E220" s="107"/>
      <c r="F220" s="107"/>
      <c r="G220" s="107"/>
    </row>
    <row r="221" spans="1:7" hidden="1" x14ac:dyDescent="0.35">
      <c r="A221" s="107"/>
      <c r="B221" s="107"/>
      <c r="C221" s="107"/>
      <c r="D221" s="107"/>
      <c r="E221" s="107"/>
      <c r="F221" s="107"/>
      <c r="G221" s="107"/>
    </row>
    <row r="222" spans="1:7" hidden="1" x14ac:dyDescent="0.35">
      <c r="A222" s="107"/>
      <c r="B222" s="107"/>
      <c r="C222" s="107"/>
      <c r="D222" s="107"/>
      <c r="E222" s="107"/>
      <c r="F222" s="107"/>
      <c r="G222" s="107"/>
    </row>
    <row r="223" spans="1:7" hidden="1" x14ac:dyDescent="0.35">
      <c r="A223" s="107"/>
      <c r="B223" s="107"/>
      <c r="C223" s="107"/>
      <c r="D223" s="107"/>
      <c r="E223" s="107"/>
      <c r="F223" s="107"/>
      <c r="G223" s="107"/>
    </row>
    <row r="224" spans="1:7" hidden="1" x14ac:dyDescent="0.35">
      <c r="A224" s="107"/>
      <c r="B224" s="107"/>
      <c r="C224" s="107"/>
      <c r="D224" s="107"/>
      <c r="E224" s="107"/>
      <c r="F224" s="107"/>
      <c r="G224" s="107"/>
    </row>
    <row r="225" spans="1:7" hidden="1" x14ac:dyDescent="0.35">
      <c r="A225" s="107"/>
      <c r="B225" s="107"/>
      <c r="C225" s="107"/>
      <c r="D225" s="107"/>
      <c r="E225" s="107"/>
      <c r="F225" s="107"/>
      <c r="G225" s="107"/>
    </row>
    <row r="226" spans="1:7" hidden="1" x14ac:dyDescent="0.35">
      <c r="A226" s="107"/>
      <c r="B226" s="107"/>
      <c r="C226" s="107"/>
      <c r="D226" s="107"/>
      <c r="E226" s="107"/>
      <c r="F226" s="107"/>
      <c r="G226" s="107"/>
    </row>
    <row r="227" spans="1:7" hidden="1" x14ac:dyDescent="0.35">
      <c r="A227" s="107"/>
      <c r="B227" s="107"/>
      <c r="C227" s="107"/>
      <c r="D227" s="107"/>
      <c r="E227" s="107"/>
      <c r="F227" s="107"/>
      <c r="G227" s="107"/>
    </row>
    <row r="228" spans="1:7" hidden="1" x14ac:dyDescent="0.35">
      <c r="A228" s="107"/>
      <c r="B228" s="107"/>
      <c r="C228" s="107"/>
      <c r="D228" s="107"/>
      <c r="E228" s="107"/>
      <c r="F228" s="107"/>
      <c r="G228" s="107"/>
    </row>
    <row r="229" spans="1:7" hidden="1" x14ac:dyDescent="0.35">
      <c r="A229" s="107"/>
      <c r="B229" s="107"/>
      <c r="C229" s="107"/>
      <c r="D229" s="107"/>
      <c r="E229" s="107"/>
      <c r="F229" s="107"/>
      <c r="G229" s="107"/>
    </row>
    <row r="230" spans="1:7" hidden="1" x14ac:dyDescent="0.35">
      <c r="A230" s="107"/>
      <c r="B230" s="107"/>
      <c r="C230" s="107"/>
      <c r="D230" s="107"/>
      <c r="E230" s="107"/>
      <c r="F230" s="107"/>
      <c r="G230" s="107"/>
    </row>
    <row r="231" spans="1:7" hidden="1" x14ac:dyDescent="0.35">
      <c r="A231" s="107"/>
      <c r="B231" s="107"/>
      <c r="C231" s="107"/>
      <c r="D231" s="107"/>
      <c r="E231" s="107"/>
      <c r="F231" s="107"/>
      <c r="G231" s="107"/>
    </row>
    <row r="232" spans="1:7" hidden="1" x14ac:dyDescent="0.35">
      <c r="A232" s="107"/>
      <c r="B232" s="107"/>
      <c r="C232" s="107"/>
      <c r="D232" s="107"/>
      <c r="E232" s="107"/>
      <c r="F232" s="107"/>
      <c r="G232" s="107"/>
    </row>
    <row r="233" spans="1:7" hidden="1" x14ac:dyDescent="0.35">
      <c r="A233" s="107"/>
      <c r="B233" s="107"/>
      <c r="C233" s="107"/>
      <c r="D233" s="107"/>
      <c r="E233" s="107"/>
      <c r="F233" s="107"/>
      <c r="G233" s="107"/>
    </row>
    <row r="234" spans="1:7" hidden="1" x14ac:dyDescent="0.35">
      <c r="A234" s="107"/>
      <c r="B234" s="107"/>
      <c r="C234" s="107"/>
      <c r="D234" s="107"/>
      <c r="E234" s="107"/>
      <c r="F234" s="107"/>
      <c r="G234" s="107"/>
    </row>
    <row r="235" spans="1:7" hidden="1" x14ac:dyDescent="0.35">
      <c r="A235" s="107"/>
      <c r="B235" s="107"/>
      <c r="C235" s="107"/>
      <c r="D235" s="107"/>
      <c r="E235" s="107"/>
      <c r="F235" s="107"/>
      <c r="G235" s="107"/>
    </row>
    <row r="236" spans="1:7" hidden="1" x14ac:dyDescent="0.35">
      <c r="A236" s="107"/>
      <c r="B236" s="107"/>
      <c r="C236" s="107"/>
      <c r="D236" s="107"/>
      <c r="E236" s="107"/>
      <c r="F236" s="107"/>
      <c r="G236" s="107"/>
    </row>
    <row r="237" spans="1:7" hidden="1" x14ac:dyDescent="0.35">
      <c r="A237" s="107"/>
      <c r="B237" s="107"/>
      <c r="C237" s="107"/>
      <c r="D237" s="107"/>
      <c r="E237" s="107"/>
      <c r="F237" s="107"/>
      <c r="G237" s="107"/>
    </row>
    <row r="238" spans="1:7" hidden="1" x14ac:dyDescent="0.35">
      <c r="A238" s="107"/>
      <c r="B238" s="107"/>
      <c r="C238" s="107"/>
      <c r="D238" s="107"/>
      <c r="E238" s="107"/>
      <c r="F238" s="107"/>
      <c r="G238" s="107"/>
    </row>
  </sheetData>
  <sheetProtection sheet="1" selectLockedCells="1"/>
  <mergeCells count="23">
    <mergeCell ref="A7:B7"/>
    <mergeCell ref="B3:C3"/>
    <mergeCell ref="D3:E3"/>
    <mergeCell ref="F3:G3"/>
    <mergeCell ref="B4:C4"/>
    <mergeCell ref="D4:E4"/>
    <mergeCell ref="F4:G4"/>
    <mergeCell ref="K31:L31"/>
    <mergeCell ref="A1:L1"/>
    <mergeCell ref="A32:B32"/>
    <mergeCell ref="A30:L30"/>
    <mergeCell ref="A31:B31"/>
    <mergeCell ref="C31:D31"/>
    <mergeCell ref="E31:F31"/>
    <mergeCell ref="G31:H31"/>
    <mergeCell ref="I31:J31"/>
    <mergeCell ref="A6:G6"/>
    <mergeCell ref="A24:G24"/>
    <mergeCell ref="A25:B25"/>
    <mergeCell ref="A18:G18"/>
    <mergeCell ref="A19:B19"/>
    <mergeCell ref="A12:G12"/>
    <mergeCell ref="A13:B13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687"/>
  </sheetPr>
  <dimension ref="A1:AS25"/>
  <sheetViews>
    <sheetView showGridLines="0" showRowColHeaders="0" zoomScale="80" zoomScaleNormal="80" workbookViewId="0">
      <selection sqref="A1:H1"/>
    </sheetView>
  </sheetViews>
  <sheetFormatPr defaultColWidth="0" defaultRowHeight="12.75" zeroHeight="1" x14ac:dyDescent="0.35"/>
  <cols>
    <col min="1" max="1" width="30" style="42" customWidth="1"/>
    <col min="2" max="2" width="6.875" style="42" customWidth="1"/>
    <col min="3" max="8" width="11" style="42" customWidth="1"/>
    <col min="9" max="27" width="10.25" style="42" hidden="1" customWidth="1"/>
    <col min="28" max="28" width="22.625" style="42" hidden="1" customWidth="1"/>
    <col min="29" max="29" width="8.125" style="42" hidden="1" customWidth="1"/>
    <col min="30" max="30" width="28.875" style="42" hidden="1" customWidth="1"/>
    <col min="31" max="41" width="8.125" style="42" hidden="1" customWidth="1"/>
    <col min="42" max="45" width="8.625" style="42" hidden="1" customWidth="1"/>
    <col min="46" max="16384" width="8" style="42" hidden="1"/>
  </cols>
  <sheetData>
    <row r="1" spans="1:22" ht="20.65" x14ac:dyDescent="0.6">
      <c r="A1" s="685" t="s">
        <v>296</v>
      </c>
      <c r="B1" s="685"/>
      <c r="C1" s="685"/>
      <c r="D1" s="685"/>
      <c r="E1" s="685"/>
      <c r="F1" s="685"/>
      <c r="G1" s="685"/>
      <c r="H1" s="685"/>
    </row>
    <row r="2" spans="1:22" ht="13.15" x14ac:dyDescent="0.4">
      <c r="A2" s="47"/>
      <c r="B2" s="47"/>
    </row>
    <row r="3" spans="1:22" ht="13.15" x14ac:dyDescent="0.35">
      <c r="A3" s="51" t="s">
        <v>30</v>
      </c>
      <c r="B3" s="770" t="s">
        <v>31</v>
      </c>
      <c r="C3" s="771"/>
      <c r="D3" s="614" t="s">
        <v>32</v>
      </c>
      <c r="E3" s="614"/>
      <c r="F3" s="614" t="s">
        <v>33</v>
      </c>
      <c r="G3" s="614"/>
    </row>
    <row r="4" spans="1:22" ht="67.5" customHeight="1" x14ac:dyDescent="0.35">
      <c r="A4" s="54" t="s">
        <v>275</v>
      </c>
      <c r="B4" s="727" t="s">
        <v>271</v>
      </c>
      <c r="C4" s="772"/>
      <c r="D4" s="729" t="s">
        <v>272</v>
      </c>
      <c r="E4" s="730"/>
      <c r="F4" s="729" t="s">
        <v>273</v>
      </c>
      <c r="G4" s="730"/>
    </row>
    <row r="5" spans="1:22" x14ac:dyDescent="0.35"/>
    <row r="6" spans="1:22" ht="15" customHeight="1" x14ac:dyDescent="0.35">
      <c r="B6" s="100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22" ht="15" customHeight="1" x14ac:dyDescent="0.35">
      <c r="A7" s="752" t="s">
        <v>407</v>
      </c>
      <c r="B7" s="753"/>
      <c r="C7" s="753"/>
      <c r="D7" s="753"/>
      <c r="E7" s="753"/>
      <c r="F7" s="753"/>
      <c r="G7" s="754"/>
      <c r="H7" s="44"/>
      <c r="I7" s="44"/>
      <c r="J7" s="44"/>
      <c r="K7" s="44"/>
      <c r="L7" s="44"/>
      <c r="M7" s="44"/>
      <c r="N7" s="44"/>
    </row>
    <row r="8" spans="1:22" ht="15" customHeight="1" x14ac:dyDescent="0.35">
      <c r="A8" s="769"/>
      <c r="B8" s="769"/>
      <c r="C8" s="151">
        <v>2019</v>
      </c>
      <c r="D8" s="151">
        <v>2020</v>
      </c>
      <c r="E8" s="151">
        <v>2021</v>
      </c>
      <c r="F8" s="148">
        <v>2022</v>
      </c>
      <c r="G8" s="577">
        <v>2023</v>
      </c>
    </row>
    <row r="9" spans="1:22" ht="25.5" customHeight="1" x14ac:dyDescent="0.35">
      <c r="A9" s="271" t="s">
        <v>408</v>
      </c>
      <c r="B9" s="276" t="s">
        <v>1</v>
      </c>
      <c r="C9" s="564">
        <v>0.92975893599334991</v>
      </c>
      <c r="D9" s="565">
        <v>0.95091164095371672</v>
      </c>
      <c r="E9" s="565">
        <v>0.98299078667611628</v>
      </c>
      <c r="F9" s="565">
        <v>0.9883641341546886</v>
      </c>
      <c r="G9" s="565">
        <v>0.98937583001328022</v>
      </c>
    </row>
    <row r="10" spans="1:22" ht="13.15" x14ac:dyDescent="0.35">
      <c r="A10" s="766" t="s">
        <v>416</v>
      </c>
      <c r="B10" s="767"/>
      <c r="C10" s="767"/>
      <c r="D10" s="767"/>
      <c r="E10" s="767"/>
      <c r="F10" s="767"/>
      <c r="G10" s="768"/>
    </row>
    <row r="11" spans="1:22" x14ac:dyDescent="0.35">
      <c r="A11" s="274" t="s">
        <v>409</v>
      </c>
      <c r="B11" s="275" t="s">
        <v>1</v>
      </c>
      <c r="C11" s="563">
        <v>1</v>
      </c>
      <c r="D11" s="563">
        <v>0.90476190476190477</v>
      </c>
      <c r="E11" s="563">
        <v>1</v>
      </c>
      <c r="F11" s="563">
        <v>1</v>
      </c>
      <c r="G11" s="563">
        <v>1</v>
      </c>
    </row>
    <row r="12" spans="1:22" x14ac:dyDescent="0.35">
      <c r="A12" s="274" t="s">
        <v>410</v>
      </c>
      <c r="B12" s="275" t="s">
        <v>1</v>
      </c>
      <c r="C12" s="562">
        <v>0.9761336515513126</v>
      </c>
      <c r="D12" s="562">
        <v>0.95849056603773586</v>
      </c>
      <c r="E12" s="562">
        <v>0.99298245614035086</v>
      </c>
      <c r="F12" s="562">
        <v>1</v>
      </c>
      <c r="G12" s="563">
        <v>1</v>
      </c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</row>
    <row r="13" spans="1:22" x14ac:dyDescent="0.35">
      <c r="A13" s="274" t="s">
        <v>411</v>
      </c>
      <c r="B13" s="275" t="s">
        <v>1</v>
      </c>
      <c r="C13" s="562">
        <v>0.99315068493150682</v>
      </c>
      <c r="D13" s="562">
        <v>0.95562599049128372</v>
      </c>
      <c r="E13" s="562">
        <v>0.97359735973597361</v>
      </c>
      <c r="F13" s="562">
        <v>0.98119122257053293</v>
      </c>
      <c r="G13" s="562">
        <v>0.98142414860681115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</row>
    <row r="14" spans="1:22" x14ac:dyDescent="0.35">
      <c r="A14" s="274" t="s">
        <v>412</v>
      </c>
      <c r="B14" s="275" t="s">
        <v>1</v>
      </c>
      <c r="C14" s="562">
        <v>0.85950413223140498</v>
      </c>
      <c r="D14" s="562">
        <v>0.94302554027504915</v>
      </c>
      <c r="E14" s="562">
        <v>0.9879759519038076</v>
      </c>
      <c r="F14" s="562">
        <v>0.99001996007984028</v>
      </c>
      <c r="G14" s="562">
        <v>0.9923371647509579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</row>
    <row r="15" spans="1:22" ht="13.15" x14ac:dyDescent="0.35">
      <c r="A15" s="766" t="s">
        <v>417</v>
      </c>
      <c r="B15" s="767"/>
      <c r="C15" s="767"/>
      <c r="D15" s="767"/>
      <c r="E15" s="767"/>
      <c r="F15" s="767"/>
      <c r="G15" s="768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</row>
    <row r="16" spans="1:22" x14ac:dyDescent="0.35">
      <c r="A16" s="274" t="s">
        <v>413</v>
      </c>
      <c r="B16" s="275" t="s">
        <v>1</v>
      </c>
      <c r="C16" s="562">
        <v>0.92452830188679247</v>
      </c>
      <c r="D16" s="562">
        <v>0.90823529411764703</v>
      </c>
      <c r="E16" s="562">
        <v>0.94272076372315039</v>
      </c>
      <c r="F16" s="562">
        <v>0.95990566037735847</v>
      </c>
      <c r="G16" s="562">
        <v>0.9634703196347032</v>
      </c>
    </row>
    <row r="17" spans="1:14" x14ac:dyDescent="0.35">
      <c r="A17" s="274" t="s">
        <v>414</v>
      </c>
      <c r="B17" s="275" t="s">
        <v>1</v>
      </c>
      <c r="C17" s="562">
        <v>0.93163841807909609</v>
      </c>
      <c r="D17" s="562">
        <v>0.96903096903096908</v>
      </c>
      <c r="E17" s="563">
        <v>1</v>
      </c>
      <c r="F17" s="563">
        <v>1</v>
      </c>
      <c r="G17" s="563">
        <v>1</v>
      </c>
      <c r="M17" s="44"/>
      <c r="N17" s="44"/>
    </row>
    <row r="18" spans="1:14" x14ac:dyDescent="0.35"/>
    <row r="25" spans="1:14" x14ac:dyDescent="0.35"/>
  </sheetData>
  <sheetProtection sheet="1"/>
  <mergeCells count="11">
    <mergeCell ref="A10:G10"/>
    <mergeCell ref="A15:G15"/>
    <mergeCell ref="A7:G7"/>
    <mergeCell ref="A8:B8"/>
    <mergeCell ref="A1:H1"/>
    <mergeCell ref="B3:C3"/>
    <mergeCell ref="D3:E3"/>
    <mergeCell ref="F3:G3"/>
    <mergeCell ref="B4:C4"/>
    <mergeCell ref="D4:E4"/>
    <mergeCell ref="F4:G4"/>
  </mergeCells>
  <conditionalFormatting sqref="M17:N17">
    <cfRule type="containsText" dxfId="1" priority="3" operator="containsText" text="True">
      <formula>NOT(ISERROR(SEARCH("True",M17)))</formula>
    </cfRule>
    <cfRule type="containsText" dxfId="0" priority="4" operator="containsText" text="false">
      <formula>NOT(ISERROR(SEARCH("false",M17)))</formula>
    </cfRule>
  </conditionalFormatting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687"/>
  </sheetPr>
  <dimension ref="A1:AD18"/>
  <sheetViews>
    <sheetView showGridLines="0" showRowColHeaders="0" zoomScale="80" zoomScaleNormal="80" workbookViewId="0">
      <selection sqref="A1:H1"/>
    </sheetView>
  </sheetViews>
  <sheetFormatPr defaultColWidth="0" defaultRowHeight="12.75" zeroHeight="1" x14ac:dyDescent="0.35"/>
  <cols>
    <col min="1" max="1" width="28.125" style="42" customWidth="1"/>
    <col min="2" max="6" width="12.5" style="42" customWidth="1"/>
    <col min="7" max="8" width="9.125" style="42" customWidth="1"/>
    <col min="9" max="26" width="9.125" style="42" hidden="1" customWidth="1"/>
    <col min="27" max="27" width="8" style="42" hidden="1" customWidth="1"/>
    <col min="28" max="28" width="2.75" style="42" hidden="1" customWidth="1"/>
    <col min="29" max="29" width="8.875" style="42" hidden="1" customWidth="1"/>
    <col min="30" max="30" width="8.875" style="114" hidden="1" customWidth="1"/>
    <col min="31" max="16384" width="8" style="42" hidden="1"/>
  </cols>
  <sheetData>
    <row r="1" spans="1:30" ht="20.65" x14ac:dyDescent="0.6">
      <c r="A1" s="615" t="s">
        <v>277</v>
      </c>
      <c r="B1" s="615"/>
      <c r="C1" s="615"/>
      <c r="D1" s="615"/>
      <c r="E1" s="615"/>
      <c r="F1" s="615"/>
      <c r="G1" s="615"/>
      <c r="H1" s="615"/>
    </row>
    <row r="2" spans="1:30" x14ac:dyDescent="0.35"/>
    <row r="3" spans="1:30" ht="13.15" x14ac:dyDescent="0.35">
      <c r="A3" s="51" t="s">
        <v>30</v>
      </c>
      <c r="B3" s="770" t="s">
        <v>31</v>
      </c>
      <c r="C3" s="771"/>
      <c r="D3" s="770" t="s">
        <v>32</v>
      </c>
      <c r="E3" s="771"/>
      <c r="F3" s="770" t="s">
        <v>33</v>
      </c>
      <c r="G3" s="771"/>
    </row>
    <row r="4" spans="1:30" ht="25.5" customHeight="1" x14ac:dyDescent="0.35">
      <c r="A4" s="54" t="s">
        <v>275</v>
      </c>
      <c r="B4" s="727" t="s">
        <v>276</v>
      </c>
      <c r="C4" s="772"/>
      <c r="D4" s="729" t="s">
        <v>415</v>
      </c>
      <c r="E4" s="730"/>
      <c r="F4" s="729" t="s">
        <v>274</v>
      </c>
      <c r="G4" s="730"/>
    </row>
    <row r="5" spans="1:30" x14ac:dyDescent="0.35"/>
    <row r="6" spans="1:30" x14ac:dyDescent="0.35"/>
    <row r="7" spans="1:30" ht="13.15" x14ac:dyDescent="0.35">
      <c r="A7" s="752" t="s">
        <v>274</v>
      </c>
      <c r="B7" s="753"/>
      <c r="C7" s="753"/>
      <c r="D7" s="753"/>
      <c r="E7" s="753"/>
      <c r="F7" s="753"/>
      <c r="G7" s="754"/>
      <c r="H7" s="44"/>
    </row>
    <row r="8" spans="1:30" ht="13.15" x14ac:dyDescent="0.35">
      <c r="A8" s="769"/>
      <c r="B8" s="769"/>
      <c r="C8" s="88">
        <v>2019</v>
      </c>
      <c r="D8" s="88">
        <v>2020</v>
      </c>
      <c r="E8" s="88">
        <v>2021</v>
      </c>
      <c r="F8" s="148">
        <v>2022</v>
      </c>
      <c r="G8" s="577">
        <v>2023</v>
      </c>
    </row>
    <row r="9" spans="1:30" ht="25.5" customHeight="1" x14ac:dyDescent="0.35">
      <c r="A9" s="271" t="s">
        <v>408</v>
      </c>
      <c r="B9" s="276" t="s">
        <v>337</v>
      </c>
      <c r="C9" s="283">
        <v>63.637448046550283</v>
      </c>
      <c r="D9" s="283">
        <v>53.498001402524537</v>
      </c>
      <c r="E9" s="283">
        <v>95.773919206236712</v>
      </c>
      <c r="F9" s="283">
        <v>75.542778918548933</v>
      </c>
      <c r="G9" s="283">
        <v>88.404382470119515</v>
      </c>
    </row>
    <row r="10" spans="1:30" ht="13.15" x14ac:dyDescent="0.35">
      <c r="A10" s="766" t="s">
        <v>416</v>
      </c>
      <c r="B10" s="767"/>
      <c r="C10" s="767"/>
      <c r="D10" s="767"/>
      <c r="E10" s="767"/>
      <c r="F10" s="767"/>
      <c r="G10" s="768"/>
      <c r="AD10" s="42"/>
    </row>
    <row r="11" spans="1:30" x14ac:dyDescent="0.35">
      <c r="A11" s="274" t="s">
        <v>409</v>
      </c>
      <c r="B11" s="275" t="s">
        <v>337</v>
      </c>
      <c r="C11" s="282">
        <v>105.76818181818182</v>
      </c>
      <c r="D11" s="282">
        <v>15.238095238095237</v>
      </c>
      <c r="E11" s="282">
        <v>131.33333333333334</v>
      </c>
      <c r="F11" s="282">
        <v>58.208333333333336</v>
      </c>
      <c r="G11" s="282">
        <v>58.86</v>
      </c>
    </row>
    <row r="12" spans="1:30" x14ac:dyDescent="0.35">
      <c r="A12" s="274" t="s">
        <v>410</v>
      </c>
      <c r="B12" s="275" t="s">
        <v>337</v>
      </c>
      <c r="C12" s="282">
        <v>65.279236276849645</v>
      </c>
      <c r="D12" s="282">
        <v>64.682641509433964</v>
      </c>
      <c r="E12" s="282">
        <v>109.69824561403509</v>
      </c>
      <c r="F12" s="282">
        <v>72.275167785234899</v>
      </c>
      <c r="G12" s="282">
        <v>82.774760383386578</v>
      </c>
      <c r="H12" s="113"/>
    </row>
    <row r="13" spans="1:30" x14ac:dyDescent="0.35">
      <c r="A13" s="274" t="s">
        <v>411</v>
      </c>
      <c r="B13" s="275" t="s">
        <v>337</v>
      </c>
      <c r="C13" s="282">
        <v>49.424657534246577</v>
      </c>
      <c r="D13" s="282">
        <v>43.320443740095087</v>
      </c>
      <c r="E13" s="282">
        <v>107.97524752475248</v>
      </c>
      <c r="F13" s="282">
        <v>70.791536050156736</v>
      </c>
      <c r="G13" s="282">
        <v>65.6656346749226</v>
      </c>
      <c r="H13" s="113"/>
    </row>
    <row r="14" spans="1:30" x14ac:dyDescent="0.35">
      <c r="A14" s="274" t="s">
        <v>412</v>
      </c>
      <c r="B14" s="275" t="s">
        <v>337</v>
      </c>
      <c r="C14" s="282">
        <v>73.587511478420566</v>
      </c>
      <c r="D14" s="282">
        <v>61.870333988212181</v>
      </c>
      <c r="E14" s="282">
        <v>71.507014028056119</v>
      </c>
      <c r="F14" s="282">
        <v>84.367265469061877</v>
      </c>
      <c r="G14" s="282">
        <v>121.33524904214559</v>
      </c>
      <c r="H14" s="113"/>
    </row>
    <row r="15" spans="1:30" ht="13.15" x14ac:dyDescent="0.35">
      <c r="A15" s="766" t="s">
        <v>417</v>
      </c>
      <c r="B15" s="767"/>
      <c r="C15" s="767"/>
      <c r="D15" s="767"/>
      <c r="E15" s="767"/>
      <c r="F15" s="767"/>
      <c r="G15" s="768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AD15" s="42"/>
    </row>
    <row r="16" spans="1:30" x14ac:dyDescent="0.35">
      <c r="A16" s="274" t="s">
        <v>413</v>
      </c>
      <c r="B16" s="275" t="s">
        <v>337</v>
      </c>
      <c r="C16" s="282">
        <v>59.811635220125794</v>
      </c>
      <c r="D16" s="282">
        <v>37.855176470588241</v>
      </c>
      <c r="E16" s="282">
        <v>100.60143198090692</v>
      </c>
      <c r="F16" s="282">
        <v>95.856132075471692</v>
      </c>
      <c r="G16" s="282">
        <v>79.01141552511416</v>
      </c>
    </row>
    <row r="17" spans="1:7" x14ac:dyDescent="0.35">
      <c r="A17" s="274" t="s">
        <v>414</v>
      </c>
      <c r="B17" s="275" t="s">
        <v>337</v>
      </c>
      <c r="C17" s="282">
        <v>65.012146892655366</v>
      </c>
      <c r="D17" s="282">
        <v>60.139560439560434</v>
      </c>
      <c r="E17" s="282">
        <v>93.734879032258064</v>
      </c>
      <c r="F17" s="282">
        <v>67.237222757955635</v>
      </c>
      <c r="G17" s="282">
        <v>92.257022471910119</v>
      </c>
    </row>
    <row r="18" spans="1:7" x14ac:dyDescent="0.35"/>
  </sheetData>
  <sheetProtection sheet="1"/>
  <mergeCells count="11">
    <mergeCell ref="A10:G10"/>
    <mergeCell ref="A15:G15"/>
    <mergeCell ref="F4:G4"/>
    <mergeCell ref="A8:B8"/>
    <mergeCell ref="A1:H1"/>
    <mergeCell ref="B4:C4"/>
    <mergeCell ref="D4:E4"/>
    <mergeCell ref="A7:G7"/>
    <mergeCell ref="B3:C3"/>
    <mergeCell ref="D3:E3"/>
    <mergeCell ref="F3:G3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687"/>
  </sheetPr>
  <dimension ref="A1:L11"/>
  <sheetViews>
    <sheetView showGridLines="0" showRowColHeaders="0" zoomScale="80" zoomScaleNormal="80" workbookViewId="0">
      <selection sqref="A1:G1"/>
    </sheetView>
  </sheetViews>
  <sheetFormatPr defaultColWidth="0" defaultRowHeight="12.75" zeroHeight="1" x14ac:dyDescent="0.35"/>
  <cols>
    <col min="1" max="1" width="40.875" style="44" customWidth="1"/>
    <col min="2" max="2" width="17.375" style="44" customWidth="1"/>
    <col min="3" max="7" width="14.5" style="44" customWidth="1"/>
    <col min="8" max="8" width="10.25" style="44" customWidth="1"/>
    <col min="9" max="12" width="10.25" style="44" hidden="1" customWidth="1"/>
    <col min="13" max="16384" width="8" style="44" hidden="1"/>
  </cols>
  <sheetData>
    <row r="1" spans="1:7" ht="20.65" x14ac:dyDescent="0.6">
      <c r="A1" s="615" t="s">
        <v>562</v>
      </c>
      <c r="B1" s="615"/>
      <c r="C1" s="615"/>
      <c r="D1" s="615"/>
      <c r="E1" s="615"/>
      <c r="F1" s="615"/>
      <c r="G1" s="615"/>
    </row>
    <row r="2" spans="1:7" ht="13.15" x14ac:dyDescent="0.4">
      <c r="A2" s="47"/>
      <c r="B2" s="42"/>
      <c r="C2" s="42"/>
      <c r="D2" s="42"/>
      <c r="E2" s="42"/>
      <c r="F2" s="42"/>
      <c r="G2" s="42"/>
    </row>
    <row r="3" spans="1:7" ht="13.15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</row>
    <row r="4" spans="1:7" ht="25.5" customHeight="1" x14ac:dyDescent="0.35">
      <c r="A4" s="54" t="s">
        <v>236</v>
      </c>
      <c r="B4" s="727" t="s">
        <v>279</v>
      </c>
      <c r="C4" s="728"/>
      <c r="D4" s="729" t="s">
        <v>280</v>
      </c>
      <c r="E4" s="730"/>
      <c r="F4" s="729" t="s">
        <v>281</v>
      </c>
      <c r="G4" s="730"/>
    </row>
    <row r="5" spans="1:7" x14ac:dyDescent="0.35"/>
    <row r="6" spans="1:7" x14ac:dyDescent="0.35"/>
    <row r="7" spans="1:7" ht="15.75" customHeight="1" x14ac:dyDescent="0.35">
      <c r="A7" s="752" t="s">
        <v>418</v>
      </c>
      <c r="B7" s="753"/>
      <c r="C7" s="753"/>
      <c r="D7" s="753"/>
      <c r="E7" s="753"/>
      <c r="F7" s="753"/>
      <c r="G7" s="754"/>
    </row>
    <row r="8" spans="1:7" ht="17.25" customHeight="1" x14ac:dyDescent="0.35">
      <c r="A8" s="752"/>
      <c r="B8" s="753"/>
      <c r="C8" s="90">
        <v>2019</v>
      </c>
      <c r="D8" s="90">
        <v>2020</v>
      </c>
      <c r="E8" s="90">
        <v>2021</v>
      </c>
      <c r="F8" s="90">
        <v>2022</v>
      </c>
      <c r="G8" s="90">
        <v>2023</v>
      </c>
    </row>
    <row r="9" spans="1:7" ht="17.25" customHeight="1" x14ac:dyDescent="0.35">
      <c r="A9" s="277" t="s">
        <v>560</v>
      </c>
      <c r="B9" s="203" t="s">
        <v>220</v>
      </c>
      <c r="C9" s="279">
        <v>54</v>
      </c>
      <c r="D9" s="279">
        <v>39</v>
      </c>
      <c r="E9" s="279">
        <v>43</v>
      </c>
      <c r="F9" s="279">
        <v>38</v>
      </c>
      <c r="G9" s="279">
        <v>46</v>
      </c>
    </row>
    <row r="10" spans="1:7" ht="36.75" customHeight="1" x14ac:dyDescent="0.35">
      <c r="A10" s="773" t="s">
        <v>561</v>
      </c>
      <c r="B10" s="773"/>
      <c r="C10" s="773"/>
      <c r="D10" s="773"/>
      <c r="E10" s="773"/>
      <c r="F10" s="773"/>
      <c r="G10" s="773"/>
    </row>
    <row r="11" spans="1:7" x14ac:dyDescent="0.35"/>
  </sheetData>
  <sheetProtection sheet="1"/>
  <mergeCells count="10">
    <mergeCell ref="A10:G10"/>
    <mergeCell ref="A7:G7"/>
    <mergeCell ref="A8:B8"/>
    <mergeCell ref="A1:G1"/>
    <mergeCell ref="B3:C3"/>
    <mergeCell ref="D3:E3"/>
    <mergeCell ref="F3:G3"/>
    <mergeCell ref="B4:C4"/>
    <mergeCell ref="D4:E4"/>
    <mergeCell ref="F4:G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687"/>
  </sheetPr>
  <dimension ref="A1:H39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33.75" style="1" customWidth="1"/>
    <col min="2" max="2" width="11.375" style="1" customWidth="1"/>
    <col min="3" max="7" width="11.875" style="1" customWidth="1"/>
    <col min="8" max="8" width="9" style="1" customWidth="1"/>
    <col min="9" max="16384" width="9" style="1" hidden="1"/>
  </cols>
  <sheetData>
    <row r="1" spans="1:7" ht="20.65" x14ac:dyDescent="0.6">
      <c r="A1" s="615" t="s">
        <v>267</v>
      </c>
      <c r="B1" s="615"/>
      <c r="C1" s="615"/>
      <c r="D1" s="615"/>
      <c r="E1" s="615"/>
      <c r="F1" s="615"/>
      <c r="G1" s="615"/>
    </row>
    <row r="2" spans="1:7" ht="13.9" x14ac:dyDescent="0.4">
      <c r="A2" s="47"/>
      <c r="B2" s="42"/>
      <c r="C2" s="42"/>
      <c r="D2" s="42"/>
      <c r="E2" s="42"/>
      <c r="F2" s="42"/>
      <c r="G2" s="42"/>
    </row>
    <row r="3" spans="1:7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</row>
    <row r="4" spans="1:7" x14ac:dyDescent="0.35">
      <c r="A4" s="54" t="s">
        <v>236</v>
      </c>
      <c r="B4" s="727" t="s">
        <v>255</v>
      </c>
      <c r="C4" s="728"/>
      <c r="D4" s="729" t="s">
        <v>256</v>
      </c>
      <c r="E4" s="730"/>
      <c r="F4" s="729" t="s">
        <v>257</v>
      </c>
      <c r="G4" s="730"/>
    </row>
    <row r="5" spans="1:7" ht="64.5" customHeight="1" x14ac:dyDescent="0.35">
      <c r="A5" s="69" t="s">
        <v>235</v>
      </c>
      <c r="B5" s="641" t="s">
        <v>242</v>
      </c>
      <c r="C5" s="641"/>
      <c r="D5" s="776" t="s">
        <v>259</v>
      </c>
      <c r="E5" s="776"/>
      <c r="F5" s="621" t="s">
        <v>260</v>
      </c>
      <c r="G5" s="621"/>
    </row>
    <row r="6" spans="1:7" ht="52.5" customHeight="1" x14ac:dyDescent="0.35">
      <c r="A6" s="69" t="s">
        <v>263</v>
      </c>
      <c r="B6" s="641" t="s">
        <v>264</v>
      </c>
      <c r="C6" s="641"/>
      <c r="D6" s="621" t="s">
        <v>265</v>
      </c>
      <c r="E6" s="621"/>
      <c r="F6" s="621" t="s">
        <v>266</v>
      </c>
      <c r="G6" s="621"/>
    </row>
    <row r="7" spans="1:7" x14ac:dyDescent="0.35"/>
    <row r="8" spans="1:7" ht="15" x14ac:dyDescent="0.35">
      <c r="A8" s="775" t="s">
        <v>563</v>
      </c>
      <c r="B8" s="775"/>
      <c r="C8" s="775"/>
      <c r="D8" s="775"/>
      <c r="E8" s="775"/>
      <c r="F8" s="775"/>
      <c r="G8" s="775"/>
    </row>
    <row r="9" spans="1:7" ht="12.75" customHeight="1" x14ac:dyDescent="0.35">
      <c r="A9" s="111"/>
      <c r="B9" s="6"/>
      <c r="C9" s="6"/>
      <c r="D9" s="6"/>
      <c r="E9" s="6"/>
      <c r="F9" s="6"/>
      <c r="G9" s="6"/>
    </row>
    <row r="10" spans="1:7" x14ac:dyDescent="0.35">
      <c r="A10" s="657" t="s">
        <v>258</v>
      </c>
      <c r="B10" s="657"/>
      <c r="C10" s="657"/>
      <c r="D10" s="657"/>
      <c r="E10" s="657"/>
      <c r="F10" s="657"/>
      <c r="G10" s="657"/>
    </row>
    <row r="11" spans="1:7" ht="15" customHeight="1" x14ac:dyDescent="0.35">
      <c r="A11" s="779"/>
      <c r="B11" s="780"/>
      <c r="C11" s="201">
        <v>2019</v>
      </c>
      <c r="D11" s="201">
        <v>2020</v>
      </c>
      <c r="E11" s="201">
        <v>2021</v>
      </c>
      <c r="F11" s="201">
        <v>2022</v>
      </c>
      <c r="G11" s="568">
        <v>2023</v>
      </c>
    </row>
    <row r="12" spans="1:7" ht="25.5" customHeight="1" x14ac:dyDescent="0.35">
      <c r="A12" s="280" t="s">
        <v>564</v>
      </c>
      <c r="B12" s="285" t="s">
        <v>1</v>
      </c>
      <c r="C12" s="284">
        <v>0.24397277001981668</v>
      </c>
      <c r="D12" s="284">
        <v>0.35398038078257321</v>
      </c>
      <c r="E12" s="284">
        <v>-0.58546928976378332</v>
      </c>
      <c r="F12" s="284">
        <v>0.55063087769524033</v>
      </c>
      <c r="G12" s="284">
        <v>-0.21355765483585445</v>
      </c>
    </row>
    <row r="13" spans="1:7" ht="25.5" customHeight="1" x14ac:dyDescent="0.35">
      <c r="A13" s="280" t="s">
        <v>565</v>
      </c>
      <c r="B13" s="285" t="s">
        <v>1</v>
      </c>
      <c r="C13" s="272">
        <v>1.9300818530035478E-2</v>
      </c>
      <c r="D13" s="272">
        <v>0.16915397629652607</v>
      </c>
      <c r="E13" s="272">
        <v>3.3738058231669872E-2</v>
      </c>
      <c r="F13" s="272">
        <v>7.5489673559045123E-2</v>
      </c>
      <c r="G13" s="272">
        <v>0.18937600792223988</v>
      </c>
    </row>
    <row r="14" spans="1:7" ht="69" customHeight="1" x14ac:dyDescent="0.35">
      <c r="A14" s="280" t="s">
        <v>566</v>
      </c>
      <c r="B14" s="285" t="s">
        <v>2</v>
      </c>
      <c r="C14" s="286">
        <v>42.646832462000795</v>
      </c>
      <c r="D14" s="286">
        <v>49.388682437688949</v>
      </c>
      <c r="E14" s="286">
        <v>19.804945213633566</v>
      </c>
      <c r="F14" s="286">
        <v>28.554583399853311</v>
      </c>
      <c r="G14" s="286">
        <v>18.880937049836639</v>
      </c>
    </row>
    <row r="15" spans="1:7" ht="63.75" x14ac:dyDescent="0.35">
      <c r="A15" s="280" t="s">
        <v>567</v>
      </c>
      <c r="B15" s="285" t="s">
        <v>2</v>
      </c>
      <c r="C15" s="287">
        <v>12.640540070368104</v>
      </c>
      <c r="D15" s="287">
        <v>2.092651846162028</v>
      </c>
      <c r="E15" s="287">
        <v>-17.353378364087501</v>
      </c>
      <c r="F15" s="287">
        <v>7.294121854488588</v>
      </c>
      <c r="G15" s="287">
        <v>-1.1276911852717049</v>
      </c>
    </row>
    <row r="16" spans="1:7" x14ac:dyDescent="0.35">
      <c r="A16" s="83"/>
    </row>
    <row r="17" spans="1:8" ht="15" customHeight="1" x14ac:dyDescent="0.35">
      <c r="A17" s="657" t="s">
        <v>582</v>
      </c>
      <c r="B17" s="657"/>
      <c r="C17" s="657"/>
      <c r="D17" s="657"/>
      <c r="E17" s="657"/>
      <c r="F17" s="657"/>
      <c r="G17" s="657"/>
    </row>
    <row r="18" spans="1:8" x14ac:dyDescent="0.35">
      <c r="A18" s="777"/>
      <c r="B18" s="778"/>
      <c r="C18" s="45">
        <v>2019</v>
      </c>
      <c r="D18" s="45">
        <v>2020</v>
      </c>
      <c r="E18" s="45">
        <v>2021</v>
      </c>
      <c r="F18" s="149">
        <v>2022</v>
      </c>
      <c r="G18" s="581">
        <v>2023</v>
      </c>
    </row>
    <row r="19" spans="1:8" x14ac:dyDescent="0.35">
      <c r="A19" s="274" t="s">
        <v>409</v>
      </c>
      <c r="B19" s="288" t="s">
        <v>2</v>
      </c>
      <c r="C19" s="289">
        <v>0.79449129057636014</v>
      </c>
      <c r="D19" s="289">
        <v>0.74306131121006225</v>
      </c>
      <c r="E19" s="289">
        <v>0.99303202283672065</v>
      </c>
      <c r="F19" s="289">
        <v>0.90486609717713562</v>
      </c>
      <c r="G19" s="289">
        <v>0.95934529051850304</v>
      </c>
    </row>
    <row r="20" spans="1:8" x14ac:dyDescent="0.35">
      <c r="A20" s="274" t="s">
        <v>410</v>
      </c>
      <c r="B20" s="288" t="s">
        <v>2</v>
      </c>
      <c r="C20" s="289">
        <v>0.92373937412442386</v>
      </c>
      <c r="D20" s="289">
        <v>0.92292583915833393</v>
      </c>
      <c r="E20" s="289">
        <v>0.92634105816404244</v>
      </c>
      <c r="F20" s="289">
        <v>0.8558742852796426</v>
      </c>
      <c r="G20" s="289">
        <v>0.81944317396443056</v>
      </c>
    </row>
    <row r="21" spans="1:8" x14ac:dyDescent="0.35">
      <c r="A21" s="274" t="s">
        <v>411</v>
      </c>
      <c r="B21" s="288" t="s">
        <v>2</v>
      </c>
      <c r="C21" s="289">
        <v>0.72845657153012</v>
      </c>
      <c r="D21" s="289">
        <v>0.72926975469438726</v>
      </c>
      <c r="E21" s="289">
        <v>0.77064378261201349</v>
      </c>
      <c r="F21" s="289">
        <v>0.5882513798365705</v>
      </c>
      <c r="G21" s="289">
        <v>0.72787211789603923</v>
      </c>
    </row>
    <row r="22" spans="1:8" x14ac:dyDescent="0.35">
      <c r="A22" s="274" t="s">
        <v>412</v>
      </c>
      <c r="B22" s="288" t="s">
        <v>2</v>
      </c>
      <c r="C22" s="289">
        <v>0.69768015671491956</v>
      </c>
      <c r="D22" s="289">
        <v>0.69629633346182429</v>
      </c>
      <c r="E22" s="289">
        <v>0.68436662786082625</v>
      </c>
      <c r="F22" s="289">
        <v>0.68462488755970252</v>
      </c>
      <c r="G22" s="289">
        <v>0.74110432172103347</v>
      </c>
    </row>
    <row r="23" spans="1:8" ht="14.25" customHeight="1" x14ac:dyDescent="0.35">
      <c r="A23" s="89" t="s">
        <v>581</v>
      </c>
      <c r="G23" s="782"/>
      <c r="H23" s="782"/>
    </row>
    <row r="24" spans="1:8" x14ac:dyDescent="0.35">
      <c r="A24" s="89" t="s">
        <v>419</v>
      </c>
      <c r="G24" s="782"/>
      <c r="H24" s="782"/>
    </row>
    <row r="25" spans="1:8" x14ac:dyDescent="0.35">
      <c r="A25" s="586" t="s">
        <v>583</v>
      </c>
    </row>
    <row r="26" spans="1:8" ht="15" x14ac:dyDescent="0.35">
      <c r="A26" s="775" t="s">
        <v>568</v>
      </c>
      <c r="B26" s="775"/>
      <c r="C26" s="775"/>
      <c r="D26" s="775"/>
      <c r="E26" s="775"/>
      <c r="F26" s="775"/>
      <c r="G26" s="775"/>
    </row>
    <row r="27" spans="1:8" x14ac:dyDescent="0.35"/>
    <row r="28" spans="1:8" ht="14.25" customHeight="1" x14ac:dyDescent="0.35">
      <c r="A28" s="657" t="s">
        <v>539</v>
      </c>
      <c r="B28" s="657"/>
      <c r="C28" s="657"/>
      <c r="D28" s="657"/>
      <c r="E28" s="657"/>
      <c r="F28" s="657"/>
      <c r="G28" s="657"/>
    </row>
    <row r="29" spans="1:8" x14ac:dyDescent="0.35">
      <c r="A29" s="781"/>
      <c r="B29" s="781"/>
      <c r="C29" s="45">
        <v>2019</v>
      </c>
      <c r="D29" s="45">
        <v>2020</v>
      </c>
      <c r="E29" s="45">
        <v>2021</v>
      </c>
      <c r="F29" s="149">
        <v>2022</v>
      </c>
      <c r="G29" s="568">
        <v>2023</v>
      </c>
    </row>
    <row r="30" spans="1:8" x14ac:dyDescent="0.35">
      <c r="A30" s="274" t="s">
        <v>58</v>
      </c>
      <c r="B30" s="288" t="s">
        <v>2</v>
      </c>
      <c r="C30" s="289" t="s">
        <v>261</v>
      </c>
      <c r="D30" s="289" t="s">
        <v>261</v>
      </c>
      <c r="E30" s="289" t="s">
        <v>261</v>
      </c>
      <c r="F30" s="289">
        <v>5.7772805904739934</v>
      </c>
      <c r="G30" s="289">
        <v>4.08</v>
      </c>
    </row>
    <row r="31" spans="1:8" x14ac:dyDescent="0.35">
      <c r="A31" s="274" t="s">
        <v>361</v>
      </c>
      <c r="B31" s="288" t="s">
        <v>2</v>
      </c>
      <c r="C31" s="289" t="s">
        <v>261</v>
      </c>
      <c r="D31" s="289" t="s">
        <v>261</v>
      </c>
      <c r="E31" s="289" t="s">
        <v>261</v>
      </c>
      <c r="F31" s="289">
        <v>3.5303571662282254</v>
      </c>
      <c r="G31" s="289">
        <v>3.1</v>
      </c>
    </row>
    <row r="32" spans="1:8" x14ac:dyDescent="0.35">
      <c r="A32" s="274" t="s">
        <v>207</v>
      </c>
      <c r="B32" s="288" t="s">
        <v>2</v>
      </c>
      <c r="C32" s="289">
        <v>2.7744269680137159</v>
      </c>
      <c r="D32" s="289">
        <v>2.6929720936946078</v>
      </c>
      <c r="E32" s="289">
        <v>2.5013708704380089</v>
      </c>
      <c r="F32" s="289">
        <v>2.333402180149168</v>
      </c>
      <c r="G32" s="289">
        <v>1.95</v>
      </c>
    </row>
    <row r="33" spans="1:7" x14ac:dyDescent="0.35">
      <c r="A33" s="274" t="s">
        <v>59</v>
      </c>
      <c r="B33" s="288" t="s">
        <v>2</v>
      </c>
      <c r="C33" s="289">
        <v>2.5975766432482637</v>
      </c>
      <c r="D33" s="289">
        <v>2.4476239114231748</v>
      </c>
      <c r="E33" s="289">
        <v>2.3904451108301972</v>
      </c>
      <c r="F33" s="289">
        <v>2.261812703991966</v>
      </c>
      <c r="G33" s="289">
        <v>2.04</v>
      </c>
    </row>
    <row r="34" spans="1:7" ht="25.5" x14ac:dyDescent="0.35">
      <c r="A34" s="274" t="s">
        <v>519</v>
      </c>
      <c r="B34" s="288" t="s">
        <v>2</v>
      </c>
      <c r="C34" s="289">
        <v>2.056093354853064</v>
      </c>
      <c r="D34" s="289" t="s">
        <v>261</v>
      </c>
      <c r="E34" s="289" t="s">
        <v>261</v>
      </c>
      <c r="F34" s="289" t="s">
        <v>261</v>
      </c>
      <c r="G34" s="289" t="s">
        <v>261</v>
      </c>
    </row>
    <row r="35" spans="1:7" ht="25.5" x14ac:dyDescent="0.35">
      <c r="A35" s="274" t="s">
        <v>520</v>
      </c>
      <c r="B35" s="288" t="s">
        <v>2</v>
      </c>
      <c r="C35" s="289">
        <v>2.3225915993135096</v>
      </c>
      <c r="D35" s="289">
        <v>2.2265844634173382</v>
      </c>
      <c r="E35" s="289">
        <v>2.1050388896627434</v>
      </c>
      <c r="F35" s="289">
        <v>1.926733561298279</v>
      </c>
      <c r="G35" s="289">
        <v>1.71</v>
      </c>
    </row>
    <row r="36" spans="1:7" x14ac:dyDescent="0.35">
      <c r="A36" s="274" t="s">
        <v>262</v>
      </c>
      <c r="B36" s="288" t="s">
        <v>2</v>
      </c>
      <c r="C36" s="289">
        <v>2.4494283490975297</v>
      </c>
      <c r="D36" s="289">
        <v>2.2991399214404353</v>
      </c>
      <c r="E36" s="289">
        <v>2.3216897721543166</v>
      </c>
      <c r="F36" s="289">
        <v>2.1975843676274489</v>
      </c>
      <c r="G36" s="289">
        <v>1.98</v>
      </c>
    </row>
    <row r="37" spans="1:7" ht="24.75" customHeight="1" x14ac:dyDescent="0.35">
      <c r="A37" s="774" t="s">
        <v>420</v>
      </c>
      <c r="B37" s="774"/>
      <c r="C37" s="774"/>
      <c r="D37" s="774"/>
      <c r="E37" s="774"/>
      <c r="F37" s="774"/>
      <c r="G37" s="774"/>
    </row>
    <row r="39" spans="1:7" x14ac:dyDescent="0.35"/>
  </sheetData>
  <mergeCells count="23">
    <mergeCell ref="A18:B18"/>
    <mergeCell ref="A11:B11"/>
    <mergeCell ref="A28:G28"/>
    <mergeCell ref="A29:B29"/>
    <mergeCell ref="A26:G26"/>
    <mergeCell ref="A17:G17"/>
    <mergeCell ref="G23:H24"/>
    <mergeCell ref="A37:G37"/>
    <mergeCell ref="A1:G1"/>
    <mergeCell ref="B3:C3"/>
    <mergeCell ref="D3:E3"/>
    <mergeCell ref="F3:G3"/>
    <mergeCell ref="B4:C4"/>
    <mergeCell ref="A10:G10"/>
    <mergeCell ref="A8:G8"/>
    <mergeCell ref="D4:E4"/>
    <mergeCell ref="F4:G4"/>
    <mergeCell ref="B5:C5"/>
    <mergeCell ref="D5:E5"/>
    <mergeCell ref="F5:G5"/>
    <mergeCell ref="B6:C6"/>
    <mergeCell ref="D6:E6"/>
    <mergeCell ref="F6:G6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687"/>
    <pageSetUpPr fitToPage="1"/>
  </sheetPr>
  <dimension ref="A1:BE77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39.875" style="42" customWidth="1"/>
    <col min="2" max="11" width="15" style="42" customWidth="1"/>
    <col min="12" max="12" width="14.25" style="42" customWidth="1"/>
    <col min="13" max="13" width="14.25" style="60" hidden="1" customWidth="1"/>
    <col min="14" max="18" width="14.25" style="42" hidden="1" customWidth="1"/>
    <col min="19" max="19" width="11.75" style="42" hidden="1" customWidth="1"/>
    <col min="20" max="31" width="0" style="42" hidden="1" customWidth="1"/>
    <col min="32" max="57" width="0" hidden="1" customWidth="1"/>
    <col min="58" max="16384" width="8" hidden="1"/>
  </cols>
  <sheetData>
    <row r="1" spans="1:34" ht="22.5" x14ac:dyDescent="0.6">
      <c r="A1" s="789" t="s">
        <v>192</v>
      </c>
      <c r="B1" s="789"/>
      <c r="C1" s="789"/>
      <c r="D1" s="789"/>
      <c r="E1" s="789"/>
      <c r="F1" s="789"/>
      <c r="G1" s="789"/>
    </row>
    <row r="2" spans="1:34" ht="13.9" x14ac:dyDescent="0.4">
      <c r="A2" s="47"/>
    </row>
    <row r="3" spans="1:34" ht="25.5" customHeight="1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</row>
    <row r="4" spans="1:34" ht="25.5" customHeight="1" x14ac:dyDescent="0.35">
      <c r="A4" s="86" t="s">
        <v>191</v>
      </c>
      <c r="B4" s="790" t="s">
        <v>182</v>
      </c>
      <c r="C4" s="790"/>
      <c r="D4" s="791" t="s">
        <v>183</v>
      </c>
      <c r="E4" s="791"/>
      <c r="F4" s="621" t="s">
        <v>184</v>
      </c>
      <c r="G4" s="621"/>
    </row>
    <row r="5" spans="1:34" ht="24.75" customHeight="1" x14ac:dyDescent="0.35">
      <c r="A5" s="86" t="s">
        <v>39</v>
      </c>
      <c r="B5" s="790" t="s">
        <v>185</v>
      </c>
      <c r="C5" s="790"/>
      <c r="D5" s="621" t="s">
        <v>186</v>
      </c>
      <c r="E5" s="621"/>
      <c r="F5" s="621" t="s">
        <v>187</v>
      </c>
      <c r="G5" s="621"/>
    </row>
    <row r="6" spans="1:34" ht="24.75" customHeight="1" x14ac:dyDescent="0.35">
      <c r="A6" s="86" t="s">
        <v>191</v>
      </c>
      <c r="B6" s="790" t="s">
        <v>199</v>
      </c>
      <c r="C6" s="790"/>
      <c r="D6" s="621" t="s">
        <v>198</v>
      </c>
      <c r="E6" s="621"/>
      <c r="F6" s="621" t="s">
        <v>200</v>
      </c>
      <c r="G6" s="621"/>
    </row>
    <row r="7" spans="1:34" s="61" customFormat="1" x14ac:dyDescent="0.35">
      <c r="A7" s="57"/>
      <c r="B7" s="57"/>
      <c r="C7" s="58"/>
      <c r="D7" s="56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4" s="61" customFormat="1" ht="15" x14ac:dyDescent="0.35">
      <c r="A8" s="788" t="s">
        <v>184</v>
      </c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4" s="61" customFormat="1" ht="15" x14ac:dyDescent="0.35">
      <c r="A9" s="304"/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4" s="42" customFormat="1" ht="14.25" customHeight="1" x14ac:dyDescent="0.35">
      <c r="A10" s="682" t="s">
        <v>201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4"/>
      <c r="L10" s="60"/>
      <c r="M10" s="60"/>
    </row>
    <row r="11" spans="1:34" s="42" customFormat="1" ht="74.25" customHeight="1" x14ac:dyDescent="0.35">
      <c r="A11" s="50"/>
      <c r="B11" s="290" t="s">
        <v>194</v>
      </c>
      <c r="C11" s="290" t="s">
        <v>193</v>
      </c>
      <c r="D11" s="290" t="s">
        <v>194</v>
      </c>
      <c r="E11" s="290" t="s">
        <v>193</v>
      </c>
      <c r="F11" s="290" t="s">
        <v>194</v>
      </c>
      <c r="G11" s="290" t="s">
        <v>193</v>
      </c>
      <c r="H11" s="290" t="s">
        <v>194</v>
      </c>
      <c r="I11" s="290" t="s">
        <v>193</v>
      </c>
      <c r="J11" s="290" t="s">
        <v>194</v>
      </c>
      <c r="K11" s="290" t="s">
        <v>193</v>
      </c>
      <c r="L11" s="60"/>
      <c r="M11" s="60"/>
    </row>
    <row r="12" spans="1:34" s="42" customFormat="1" ht="12.75" customHeight="1" x14ac:dyDescent="0.35">
      <c r="A12" s="50"/>
      <c r="B12" s="766">
        <v>2019</v>
      </c>
      <c r="C12" s="768"/>
      <c r="D12" s="766">
        <v>2020</v>
      </c>
      <c r="E12" s="768"/>
      <c r="F12" s="766">
        <v>2021</v>
      </c>
      <c r="G12" s="768"/>
      <c r="H12" s="786">
        <v>2022</v>
      </c>
      <c r="I12" s="786"/>
      <c r="J12" s="786">
        <v>2023</v>
      </c>
      <c r="K12" s="786"/>
      <c r="L12" s="60"/>
      <c r="M12" s="60"/>
    </row>
    <row r="13" spans="1:34" s="213" customFormat="1" ht="25.5" customHeight="1" x14ac:dyDescent="0.35">
      <c r="A13" s="302" t="s">
        <v>569</v>
      </c>
      <c r="B13" s="291">
        <v>0</v>
      </c>
      <c r="C13" s="291">
        <v>0</v>
      </c>
      <c r="D13" s="291">
        <v>0</v>
      </c>
      <c r="E13" s="291">
        <v>0</v>
      </c>
      <c r="F13" s="291">
        <v>0</v>
      </c>
      <c r="G13" s="291">
        <v>0</v>
      </c>
      <c r="H13" s="291">
        <v>0</v>
      </c>
      <c r="I13" s="292">
        <v>0</v>
      </c>
      <c r="J13" s="291">
        <v>0</v>
      </c>
      <c r="K13" s="292">
        <v>0</v>
      </c>
      <c r="L13" s="48"/>
      <c r="M13" s="139"/>
      <c r="N13" s="48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</row>
    <row r="14" spans="1:34" ht="53.25" customHeight="1" x14ac:dyDescent="0.4">
      <c r="A14" s="74" t="s">
        <v>570</v>
      </c>
      <c r="B14" s="293">
        <v>0</v>
      </c>
      <c r="C14" s="293">
        <v>0</v>
      </c>
      <c r="D14" s="293">
        <v>0</v>
      </c>
      <c r="E14" s="294">
        <v>0</v>
      </c>
      <c r="F14" s="293">
        <v>0</v>
      </c>
      <c r="G14" s="295">
        <v>0</v>
      </c>
      <c r="H14" s="293">
        <v>0</v>
      </c>
      <c r="I14" s="293">
        <v>0</v>
      </c>
      <c r="J14" s="293">
        <v>0</v>
      </c>
      <c r="K14" s="293">
        <v>0</v>
      </c>
      <c r="L14" s="48"/>
      <c r="M14" s="139"/>
      <c r="N14" s="48"/>
      <c r="AF14" s="42"/>
      <c r="AG14" s="42"/>
      <c r="AH14" s="42"/>
    </row>
    <row r="15" spans="1:34" x14ac:dyDescent="0.35">
      <c r="H15" s="48"/>
      <c r="I15" s="48"/>
      <c r="J15" s="48"/>
      <c r="K15" s="48"/>
      <c r="L15" s="48"/>
      <c r="M15" s="139"/>
      <c r="N15" s="48"/>
      <c r="AF15" s="42"/>
      <c r="AG15" s="42"/>
      <c r="AH15" s="42"/>
    </row>
    <row r="16" spans="1:34" s="42" customFormat="1" ht="12.75" customHeight="1" x14ac:dyDescent="0.35">
      <c r="A16" s="682" t="s">
        <v>202</v>
      </c>
      <c r="B16" s="683"/>
      <c r="C16" s="683"/>
      <c r="D16" s="683"/>
      <c r="E16" s="683"/>
      <c r="F16" s="683"/>
      <c r="G16" s="683"/>
      <c r="H16" s="683"/>
      <c r="I16" s="683"/>
      <c r="J16" s="683"/>
      <c r="K16" s="684"/>
      <c r="L16" s="60"/>
      <c r="M16" s="60"/>
    </row>
    <row r="17" spans="1:34" s="42" customFormat="1" ht="69" customHeight="1" x14ac:dyDescent="0.35">
      <c r="A17" s="50"/>
      <c r="B17" s="290" t="s">
        <v>195</v>
      </c>
      <c r="C17" s="290" t="s">
        <v>196</v>
      </c>
      <c r="D17" s="290" t="s">
        <v>195</v>
      </c>
      <c r="E17" s="290" t="s">
        <v>196</v>
      </c>
      <c r="F17" s="290" t="s">
        <v>195</v>
      </c>
      <c r="G17" s="290" t="s">
        <v>196</v>
      </c>
      <c r="H17" s="290" t="s">
        <v>195</v>
      </c>
      <c r="I17" s="290" t="s">
        <v>196</v>
      </c>
      <c r="J17" s="290" t="s">
        <v>195</v>
      </c>
      <c r="K17" s="290" t="s">
        <v>196</v>
      </c>
      <c r="L17" s="60"/>
      <c r="M17" s="60"/>
    </row>
    <row r="18" spans="1:34" s="42" customFormat="1" ht="16.5" customHeight="1" x14ac:dyDescent="0.35">
      <c r="A18" s="46"/>
      <c r="B18" s="766">
        <v>2019</v>
      </c>
      <c r="C18" s="768"/>
      <c r="D18" s="766">
        <v>2020</v>
      </c>
      <c r="E18" s="768"/>
      <c r="F18" s="766">
        <v>2021</v>
      </c>
      <c r="G18" s="768"/>
      <c r="H18" s="787">
        <v>2022</v>
      </c>
      <c r="I18" s="787"/>
      <c r="J18" s="787">
        <v>2023</v>
      </c>
      <c r="K18" s="787"/>
      <c r="L18" s="60"/>
      <c r="M18" s="60"/>
    </row>
    <row r="19" spans="1:34" ht="25.5" customHeight="1" x14ac:dyDescent="0.35">
      <c r="A19" s="302" t="s">
        <v>569</v>
      </c>
      <c r="B19" s="291">
        <v>0</v>
      </c>
      <c r="C19" s="291">
        <v>0</v>
      </c>
      <c r="D19" s="291">
        <v>0</v>
      </c>
      <c r="E19" s="291">
        <v>0</v>
      </c>
      <c r="F19" s="291">
        <v>0</v>
      </c>
      <c r="G19" s="291">
        <v>0</v>
      </c>
      <c r="H19" s="291">
        <v>0</v>
      </c>
      <c r="I19" s="292">
        <v>0</v>
      </c>
      <c r="J19" s="291">
        <v>0</v>
      </c>
      <c r="K19" s="292">
        <v>0</v>
      </c>
      <c r="L19" s="48"/>
      <c r="M19" s="139"/>
      <c r="N19" s="48"/>
      <c r="O19" s="48"/>
      <c r="P19" s="48"/>
      <c r="Q19" s="48"/>
      <c r="AF19" s="42"/>
      <c r="AG19" s="42"/>
      <c r="AH19" s="42"/>
    </row>
    <row r="20" spans="1:34" ht="54.75" customHeight="1" x14ac:dyDescent="0.4">
      <c r="A20" s="74" t="s">
        <v>570</v>
      </c>
      <c r="B20" s="293">
        <v>0</v>
      </c>
      <c r="C20" s="293">
        <v>0</v>
      </c>
      <c r="D20" s="293">
        <v>0</v>
      </c>
      <c r="E20" s="294">
        <v>0</v>
      </c>
      <c r="F20" s="293">
        <v>0</v>
      </c>
      <c r="G20" s="295">
        <v>0</v>
      </c>
      <c r="H20" s="293">
        <v>0</v>
      </c>
      <c r="I20" s="293">
        <v>0</v>
      </c>
      <c r="J20" s="293">
        <v>1</v>
      </c>
      <c r="K20" s="298">
        <v>0.30959944024421204</v>
      </c>
      <c r="L20" s="48"/>
      <c r="M20" s="139"/>
      <c r="N20" s="48"/>
      <c r="O20" s="48"/>
      <c r="P20" s="48"/>
      <c r="Q20" s="48"/>
      <c r="AF20" s="42"/>
      <c r="AG20" s="42"/>
      <c r="AH20" s="42"/>
    </row>
    <row r="21" spans="1:34" x14ac:dyDescent="0.35">
      <c r="H21" s="48"/>
      <c r="I21" s="48"/>
      <c r="J21" s="48"/>
      <c r="K21" s="48"/>
      <c r="L21" s="48"/>
      <c r="M21" s="139"/>
      <c r="N21" s="48"/>
      <c r="O21" s="48"/>
      <c r="P21" s="48"/>
      <c r="Q21" s="48"/>
      <c r="AF21" s="42"/>
      <c r="AG21" s="42"/>
      <c r="AH21" s="42"/>
    </row>
    <row r="22" spans="1:34" s="42" customFormat="1" ht="13.15" x14ac:dyDescent="0.35">
      <c r="A22" s="682" t="s">
        <v>203</v>
      </c>
      <c r="B22" s="683"/>
      <c r="C22" s="683"/>
      <c r="D22" s="683"/>
      <c r="E22" s="683"/>
      <c r="F22" s="683"/>
      <c r="G22" s="683"/>
      <c r="H22" s="683"/>
      <c r="I22" s="683"/>
      <c r="J22" s="683"/>
      <c r="K22" s="684"/>
      <c r="L22" s="60"/>
      <c r="M22" s="60"/>
    </row>
    <row r="23" spans="1:34" s="42" customFormat="1" ht="51" customHeight="1" x14ac:dyDescent="0.35">
      <c r="A23" s="50"/>
      <c r="B23" s="290" t="s">
        <v>188</v>
      </c>
      <c r="C23" s="290" t="s">
        <v>189</v>
      </c>
      <c r="D23" s="290" t="s">
        <v>188</v>
      </c>
      <c r="E23" s="290" t="s">
        <v>189</v>
      </c>
      <c r="F23" s="290" t="s">
        <v>188</v>
      </c>
      <c r="G23" s="290" t="s">
        <v>189</v>
      </c>
      <c r="H23" s="290" t="s">
        <v>188</v>
      </c>
      <c r="I23" s="290" t="s">
        <v>189</v>
      </c>
      <c r="J23" s="290" t="s">
        <v>188</v>
      </c>
      <c r="K23" s="290" t="s">
        <v>189</v>
      </c>
      <c r="L23" s="60"/>
      <c r="M23" s="60"/>
    </row>
    <row r="24" spans="1:34" s="42" customFormat="1" ht="13.15" x14ac:dyDescent="0.35">
      <c r="A24" s="50"/>
      <c r="B24" s="682">
        <v>2019</v>
      </c>
      <c r="C24" s="684"/>
      <c r="D24" s="682">
        <v>2020</v>
      </c>
      <c r="E24" s="684"/>
      <c r="F24" s="783">
        <v>2021</v>
      </c>
      <c r="G24" s="784"/>
      <c r="H24" s="786">
        <v>2022</v>
      </c>
      <c r="I24" s="786"/>
      <c r="J24" s="786">
        <v>2023</v>
      </c>
      <c r="K24" s="786"/>
      <c r="L24" s="60"/>
      <c r="M24" s="60"/>
    </row>
    <row r="25" spans="1:34" ht="25.5" customHeight="1" x14ac:dyDescent="0.35">
      <c r="A25" s="302" t="s">
        <v>569</v>
      </c>
      <c r="B25" s="291">
        <v>4</v>
      </c>
      <c r="C25" s="296">
        <v>0.94465948568014302</v>
      </c>
      <c r="D25" s="291">
        <v>2</v>
      </c>
      <c r="E25" s="583">
        <v>0.92552058218946698</v>
      </c>
      <c r="F25" s="291">
        <v>0</v>
      </c>
      <c r="G25" s="291">
        <v>0</v>
      </c>
      <c r="H25" s="291">
        <v>0</v>
      </c>
      <c r="I25" s="292">
        <v>0</v>
      </c>
      <c r="J25" s="291">
        <v>0</v>
      </c>
      <c r="K25" s="292">
        <v>0</v>
      </c>
      <c r="L25" s="48"/>
      <c r="M25" s="139"/>
      <c r="N25" s="48"/>
      <c r="O25" s="48"/>
      <c r="P25" s="48"/>
      <c r="Q25" s="48"/>
      <c r="AF25" s="42"/>
      <c r="AG25" s="42"/>
      <c r="AH25" s="42"/>
    </row>
    <row r="26" spans="1:34" ht="53.25" customHeight="1" x14ac:dyDescent="0.4">
      <c r="A26" s="74" t="s">
        <v>570</v>
      </c>
      <c r="B26" s="293">
        <v>3</v>
      </c>
      <c r="C26" s="298">
        <v>0.38532786571930133</v>
      </c>
      <c r="D26" s="293">
        <v>0</v>
      </c>
      <c r="E26" s="294">
        <v>0</v>
      </c>
      <c r="F26" s="293">
        <v>1</v>
      </c>
      <c r="G26" s="300">
        <v>0.16</v>
      </c>
      <c r="H26" s="293">
        <v>0</v>
      </c>
      <c r="I26" s="293">
        <v>0</v>
      </c>
      <c r="J26" s="293">
        <v>1</v>
      </c>
      <c r="K26" s="298">
        <v>0.30959944024421204</v>
      </c>
      <c r="L26" s="48"/>
      <c r="M26" s="139"/>
      <c r="N26" s="48"/>
      <c r="O26" s="48"/>
      <c r="P26" s="48"/>
      <c r="Q26" s="48"/>
      <c r="AF26" s="42"/>
      <c r="AG26" s="42"/>
      <c r="AH26" s="42"/>
    </row>
    <row r="27" spans="1:34" x14ac:dyDescent="0.35">
      <c r="H27" s="48"/>
      <c r="I27" s="48"/>
      <c r="J27" s="48"/>
      <c r="K27" s="48"/>
      <c r="L27" s="48"/>
      <c r="M27" s="139"/>
      <c r="N27" s="48"/>
      <c r="O27" s="48"/>
      <c r="P27" s="48"/>
      <c r="Q27" s="48"/>
      <c r="AF27" s="42"/>
      <c r="AG27" s="42"/>
      <c r="AH27" s="42"/>
    </row>
    <row r="28" spans="1:34" s="42" customFormat="1" ht="13.15" x14ac:dyDescent="0.35">
      <c r="A28" s="682" t="s">
        <v>486</v>
      </c>
      <c r="B28" s="683"/>
      <c r="C28" s="683"/>
      <c r="D28" s="683"/>
      <c r="E28" s="683"/>
      <c r="F28" s="683"/>
      <c r="G28" s="683"/>
      <c r="H28" s="683"/>
      <c r="I28" s="683"/>
      <c r="J28" s="683"/>
      <c r="K28" s="684"/>
      <c r="L28" s="60"/>
      <c r="M28" s="60"/>
    </row>
    <row r="29" spans="1:34" s="42" customFormat="1" ht="51" customHeight="1" x14ac:dyDescent="0.35">
      <c r="A29" s="50"/>
      <c r="B29" s="290" t="s">
        <v>190</v>
      </c>
      <c r="C29" s="290" t="s">
        <v>197</v>
      </c>
      <c r="D29" s="290" t="s">
        <v>190</v>
      </c>
      <c r="E29" s="290" t="s">
        <v>197</v>
      </c>
      <c r="F29" s="290" t="s">
        <v>190</v>
      </c>
      <c r="G29" s="290" t="s">
        <v>197</v>
      </c>
      <c r="H29" s="290" t="s">
        <v>190</v>
      </c>
      <c r="I29" s="290" t="s">
        <v>197</v>
      </c>
      <c r="J29" s="290" t="s">
        <v>190</v>
      </c>
      <c r="K29" s="290" t="s">
        <v>197</v>
      </c>
      <c r="L29" s="60"/>
      <c r="M29" s="60"/>
    </row>
    <row r="30" spans="1:34" s="42" customFormat="1" ht="13.15" x14ac:dyDescent="0.35">
      <c r="A30" s="46"/>
      <c r="B30" s="682">
        <v>2019</v>
      </c>
      <c r="C30" s="684"/>
      <c r="D30" s="682">
        <v>2020</v>
      </c>
      <c r="E30" s="684"/>
      <c r="F30" s="682">
        <v>2021</v>
      </c>
      <c r="G30" s="684"/>
      <c r="H30" s="783">
        <v>2022</v>
      </c>
      <c r="I30" s="784"/>
      <c r="J30" s="783">
        <v>2023</v>
      </c>
      <c r="K30" s="784"/>
      <c r="L30" s="60"/>
      <c r="M30" s="60"/>
    </row>
    <row r="31" spans="1:34" s="42" customFormat="1" ht="25.5" customHeight="1" x14ac:dyDescent="0.35">
      <c r="A31" s="302" t="s">
        <v>569</v>
      </c>
      <c r="B31" s="291">
        <v>0</v>
      </c>
      <c r="C31" s="296">
        <v>0</v>
      </c>
      <c r="D31" s="291">
        <v>0</v>
      </c>
      <c r="E31" s="296">
        <v>0</v>
      </c>
      <c r="F31" s="291">
        <v>0</v>
      </c>
      <c r="G31" s="296">
        <v>0</v>
      </c>
      <c r="H31" s="291">
        <v>7</v>
      </c>
      <c r="I31" s="297">
        <v>2.8151262362928486</v>
      </c>
      <c r="J31" s="291">
        <v>19</v>
      </c>
      <c r="K31" s="297">
        <v>7.2287488101098996</v>
      </c>
      <c r="L31" s="60"/>
      <c r="M31" s="60"/>
    </row>
    <row r="32" spans="1:34" ht="54.75" customHeight="1" x14ac:dyDescent="0.4">
      <c r="A32" s="74" t="s">
        <v>570</v>
      </c>
      <c r="B32" s="293">
        <v>0</v>
      </c>
      <c r="C32" s="298">
        <v>0</v>
      </c>
      <c r="D32" s="293">
        <v>0</v>
      </c>
      <c r="E32" s="299">
        <v>0</v>
      </c>
      <c r="F32" s="293">
        <v>1</v>
      </c>
      <c r="G32" s="300">
        <v>0.91190454912703378</v>
      </c>
      <c r="H32" s="293">
        <v>9</v>
      </c>
      <c r="I32" s="298">
        <v>2.7863949621979085</v>
      </c>
      <c r="J32" s="293">
        <v>23</v>
      </c>
      <c r="K32" s="298">
        <v>8.3166157304085839</v>
      </c>
      <c r="L32" s="48"/>
      <c r="M32" s="139"/>
      <c r="N32" s="48"/>
      <c r="O32" s="48"/>
      <c r="P32" s="48"/>
      <c r="Q32" s="48"/>
      <c r="AF32" s="42"/>
      <c r="AG32" s="42"/>
      <c r="AH32" s="42"/>
    </row>
    <row r="33" spans="1:34" ht="14.25" customHeight="1" x14ac:dyDescent="0.35">
      <c r="A33" s="663" t="s">
        <v>421</v>
      </c>
      <c r="B33" s="663"/>
      <c r="C33" s="663"/>
      <c r="D33" s="663"/>
      <c r="E33" s="663"/>
      <c r="F33" s="663"/>
      <c r="G33" s="95"/>
      <c r="H33" s="95"/>
      <c r="I33" s="96"/>
      <c r="J33" s="95"/>
      <c r="K33" s="95"/>
      <c r="L33" s="48"/>
      <c r="M33" s="139"/>
      <c r="N33" s="48"/>
      <c r="O33" s="48"/>
      <c r="P33" s="48"/>
      <c r="Q33" s="48"/>
      <c r="AF33" s="42"/>
      <c r="AG33" s="42"/>
      <c r="AH33" s="42"/>
    </row>
    <row r="34" spans="1:34" x14ac:dyDescent="0.35">
      <c r="A34" s="94"/>
      <c r="B34" s="95"/>
      <c r="C34" s="95"/>
      <c r="D34" s="95"/>
      <c r="E34" s="95"/>
      <c r="F34" s="95"/>
      <c r="G34" s="95"/>
      <c r="H34" s="95"/>
      <c r="I34" s="96"/>
      <c r="J34" s="95"/>
      <c r="K34" s="95"/>
      <c r="L34" s="48"/>
      <c r="M34" s="139"/>
      <c r="N34" s="48"/>
      <c r="O34" s="48"/>
      <c r="P34" s="48"/>
      <c r="Q34" s="48"/>
      <c r="AF34" s="42"/>
      <c r="AG34" s="42"/>
      <c r="AH34" s="42"/>
    </row>
    <row r="35" spans="1:34" ht="14.25" customHeight="1" x14ac:dyDescent="0.35">
      <c r="A35" s="682" t="s">
        <v>487</v>
      </c>
      <c r="B35" s="683"/>
      <c r="C35" s="683"/>
      <c r="D35" s="683"/>
      <c r="E35" s="683"/>
      <c r="F35" s="683"/>
      <c r="G35" s="683"/>
      <c r="H35" s="683"/>
      <c r="I35" s="683"/>
      <c r="J35" s="683"/>
      <c r="K35" s="684"/>
      <c r="L35" s="48"/>
      <c r="M35" s="139"/>
      <c r="N35" s="48"/>
      <c r="O35" s="48"/>
      <c r="P35" s="48"/>
      <c r="Q35" s="48"/>
      <c r="AF35" s="42"/>
      <c r="AG35" s="42"/>
      <c r="AH35" s="42"/>
    </row>
    <row r="36" spans="1:34" ht="93" x14ac:dyDescent="0.35">
      <c r="A36" s="50"/>
      <c r="B36" s="290" t="s">
        <v>229</v>
      </c>
      <c r="C36" s="290" t="s">
        <v>574</v>
      </c>
      <c r="D36" s="290" t="s">
        <v>229</v>
      </c>
      <c r="E36" s="290" t="s">
        <v>230</v>
      </c>
      <c r="F36" s="290" t="s">
        <v>229</v>
      </c>
      <c r="G36" s="290" t="s">
        <v>230</v>
      </c>
      <c r="H36" s="290" t="s">
        <v>229</v>
      </c>
      <c r="I36" s="290" t="s">
        <v>230</v>
      </c>
      <c r="J36" s="290" t="s">
        <v>229</v>
      </c>
      <c r="K36" s="290" t="s">
        <v>230</v>
      </c>
      <c r="L36" s="48"/>
      <c r="M36" s="139"/>
      <c r="N36" s="48"/>
      <c r="O36" s="48"/>
      <c r="P36" s="48"/>
      <c r="Q36" s="48"/>
      <c r="AF36" s="42"/>
      <c r="AG36" s="42"/>
      <c r="AH36" s="42"/>
    </row>
    <row r="37" spans="1:34" x14ac:dyDescent="0.35">
      <c r="A37" s="46"/>
      <c r="B37" s="682">
        <v>2019</v>
      </c>
      <c r="C37" s="684"/>
      <c r="D37" s="682">
        <v>2020</v>
      </c>
      <c r="E37" s="684"/>
      <c r="F37" s="783">
        <v>2021</v>
      </c>
      <c r="G37" s="784"/>
      <c r="H37" s="783">
        <v>2022</v>
      </c>
      <c r="I37" s="784"/>
      <c r="J37" s="783">
        <v>2023</v>
      </c>
      <c r="K37" s="784"/>
      <c r="L37" s="48"/>
      <c r="M37" s="139"/>
      <c r="N37" s="48"/>
      <c r="O37" s="48"/>
      <c r="P37" s="48"/>
      <c r="Q37" s="48"/>
      <c r="AF37" s="42"/>
      <c r="AG37" s="42"/>
      <c r="AH37" s="42"/>
    </row>
    <row r="38" spans="1:34" ht="25.5" customHeight="1" x14ac:dyDescent="0.35">
      <c r="A38" s="302" t="s">
        <v>569</v>
      </c>
      <c r="B38" s="582">
        <v>4</v>
      </c>
      <c r="C38" s="793">
        <v>0.56000000000000005</v>
      </c>
      <c r="D38" s="582">
        <v>2</v>
      </c>
      <c r="E38" s="793">
        <v>0.21</v>
      </c>
      <c r="F38" s="582">
        <v>0</v>
      </c>
      <c r="G38" s="793">
        <v>0.16</v>
      </c>
      <c r="H38" s="582">
        <v>0</v>
      </c>
      <c r="I38" s="793">
        <v>0</v>
      </c>
      <c r="J38" s="582">
        <v>0</v>
      </c>
      <c r="K38" s="793">
        <v>0.19</v>
      </c>
      <c r="L38" s="48"/>
      <c r="M38" s="139"/>
      <c r="N38" s="48"/>
      <c r="O38" s="48"/>
      <c r="P38" s="48"/>
      <c r="Q38" s="48"/>
      <c r="AF38" s="42"/>
      <c r="AG38" s="42"/>
      <c r="AH38" s="42"/>
    </row>
    <row r="39" spans="1:34" ht="54" customHeight="1" x14ac:dyDescent="0.4">
      <c r="A39" s="74" t="s">
        <v>570</v>
      </c>
      <c r="B39" s="295">
        <v>3</v>
      </c>
      <c r="C39" s="794"/>
      <c r="D39" s="295">
        <v>0</v>
      </c>
      <c r="E39" s="794"/>
      <c r="F39" s="295">
        <v>1</v>
      </c>
      <c r="G39" s="794"/>
      <c r="H39" s="295">
        <v>0</v>
      </c>
      <c r="I39" s="794"/>
      <c r="J39" s="295">
        <v>1</v>
      </c>
      <c r="K39" s="794"/>
      <c r="L39" s="48"/>
      <c r="M39" s="139"/>
      <c r="N39" s="48"/>
      <c r="O39" s="48"/>
      <c r="P39" s="48"/>
      <c r="Q39" s="48"/>
      <c r="AF39" s="42"/>
      <c r="AG39" s="42"/>
      <c r="AH39" s="42"/>
    </row>
    <row r="40" spans="1:34" x14ac:dyDescent="0.35">
      <c r="A40" s="87" t="s">
        <v>588</v>
      </c>
      <c r="H40" s="48"/>
      <c r="I40" s="48"/>
      <c r="J40" s="48"/>
      <c r="K40" s="48"/>
      <c r="L40" s="48"/>
      <c r="M40" s="139"/>
      <c r="N40" s="48"/>
      <c r="O40" s="48"/>
      <c r="P40" s="48"/>
      <c r="Q40" s="48"/>
      <c r="AF40" s="42"/>
      <c r="AG40" s="42"/>
      <c r="AH40" s="42"/>
    </row>
    <row r="41" spans="1:34" x14ac:dyDescent="0.35">
      <c r="A41" s="87" t="s">
        <v>422</v>
      </c>
      <c r="H41" s="48"/>
      <c r="I41" s="48"/>
      <c r="J41" s="48"/>
      <c r="K41" s="48"/>
      <c r="L41" s="48"/>
      <c r="M41" s="139"/>
      <c r="N41" s="48"/>
      <c r="O41" s="48"/>
      <c r="P41" s="48"/>
      <c r="Q41" s="48"/>
      <c r="AF41" s="42"/>
      <c r="AG41" s="42"/>
      <c r="AH41" s="42"/>
    </row>
    <row r="42" spans="1:34" x14ac:dyDescent="0.35">
      <c r="A42" s="87"/>
      <c r="H42" s="48"/>
      <c r="I42" s="48"/>
      <c r="J42" s="48"/>
      <c r="K42" s="48"/>
      <c r="L42" s="48"/>
      <c r="M42" s="139"/>
      <c r="N42" s="48"/>
      <c r="O42" s="48"/>
      <c r="P42" s="48"/>
      <c r="Q42" s="48"/>
      <c r="AF42" s="42"/>
      <c r="AG42" s="42"/>
      <c r="AH42" s="42"/>
    </row>
    <row r="43" spans="1:34" x14ac:dyDescent="0.35">
      <c r="A43" s="682" t="s">
        <v>576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4"/>
      <c r="L43" s="48"/>
      <c r="M43" s="139"/>
      <c r="N43" s="48"/>
      <c r="O43" s="48"/>
      <c r="P43" s="48"/>
      <c r="Q43" s="48"/>
      <c r="AF43" s="42"/>
      <c r="AG43" s="42"/>
      <c r="AH43" s="42"/>
    </row>
    <row r="44" spans="1:34" ht="34.9" x14ac:dyDescent="0.35">
      <c r="A44" s="50"/>
      <c r="B44" s="290" t="s">
        <v>577</v>
      </c>
      <c r="C44" s="290" t="s">
        <v>578</v>
      </c>
      <c r="D44" s="290" t="s">
        <v>577</v>
      </c>
      <c r="E44" s="290" t="s">
        <v>578</v>
      </c>
      <c r="F44" s="290" t="s">
        <v>577</v>
      </c>
      <c r="G44" s="290" t="s">
        <v>578</v>
      </c>
      <c r="H44" s="290" t="s">
        <v>577</v>
      </c>
      <c r="I44" s="290" t="s">
        <v>578</v>
      </c>
      <c r="J44" s="290" t="s">
        <v>577</v>
      </c>
      <c r="K44" s="290" t="s">
        <v>578</v>
      </c>
      <c r="L44" s="48"/>
      <c r="M44" s="139"/>
      <c r="N44" s="48"/>
      <c r="O44" s="48"/>
      <c r="P44" s="48"/>
      <c r="Q44" s="48"/>
      <c r="AF44" s="42"/>
      <c r="AG44" s="42"/>
      <c r="AH44" s="42"/>
    </row>
    <row r="45" spans="1:34" x14ac:dyDescent="0.35">
      <c r="A45" s="46"/>
      <c r="B45" s="682">
        <v>2019</v>
      </c>
      <c r="C45" s="684"/>
      <c r="D45" s="682">
        <v>2020</v>
      </c>
      <c r="E45" s="684"/>
      <c r="F45" s="682">
        <v>2021</v>
      </c>
      <c r="G45" s="684"/>
      <c r="H45" s="783">
        <v>2022</v>
      </c>
      <c r="I45" s="784"/>
      <c r="J45" s="783">
        <v>2023</v>
      </c>
      <c r="K45" s="784"/>
      <c r="L45" s="48"/>
      <c r="M45" s="139"/>
      <c r="N45" s="48"/>
      <c r="O45" s="48"/>
      <c r="P45" s="48"/>
      <c r="Q45" s="48"/>
      <c r="AF45" s="42"/>
      <c r="AG45" s="42"/>
      <c r="AH45" s="42"/>
    </row>
    <row r="46" spans="1:34" x14ac:dyDescent="0.35">
      <c r="A46" s="302" t="s">
        <v>569</v>
      </c>
      <c r="B46" s="291">
        <v>4</v>
      </c>
      <c r="C46" s="296">
        <f>B46*1000/(384+399+982.2+398.9+250.8)</f>
        <v>1.6563832870926332</v>
      </c>
      <c r="D46" s="291">
        <v>2</v>
      </c>
      <c r="E46" s="296">
        <v>1.43</v>
      </c>
      <c r="F46" s="291">
        <v>0</v>
      </c>
      <c r="G46" s="296">
        <v>0</v>
      </c>
      <c r="H46" s="291">
        <v>0</v>
      </c>
      <c r="I46" s="297">
        <v>0</v>
      </c>
      <c r="J46" s="291">
        <v>0</v>
      </c>
      <c r="K46" s="297">
        <v>0</v>
      </c>
      <c r="L46" s="48"/>
      <c r="M46" s="139"/>
      <c r="N46" s="48"/>
      <c r="O46" s="48"/>
      <c r="P46" s="48"/>
      <c r="Q46" s="48"/>
      <c r="AF46" s="42"/>
      <c r="AG46" s="42"/>
      <c r="AH46" s="42"/>
    </row>
    <row r="47" spans="1:34" ht="65.650000000000006" x14ac:dyDescent="0.4">
      <c r="A47" s="74" t="s">
        <v>570</v>
      </c>
      <c r="B47" s="293">
        <v>0</v>
      </c>
      <c r="C47" s="298" t="s">
        <v>544</v>
      </c>
      <c r="D47" s="293">
        <v>0</v>
      </c>
      <c r="E47" s="299" t="s">
        <v>544</v>
      </c>
      <c r="F47" s="293">
        <v>1</v>
      </c>
      <c r="G47" s="300" t="s">
        <v>544</v>
      </c>
      <c r="H47" s="293">
        <v>0</v>
      </c>
      <c r="I47" s="298" t="s">
        <v>544</v>
      </c>
      <c r="J47" s="293">
        <v>1</v>
      </c>
      <c r="K47" s="298" t="s">
        <v>544</v>
      </c>
      <c r="L47" s="48"/>
      <c r="M47" s="139"/>
      <c r="N47" s="48"/>
      <c r="O47" s="48"/>
      <c r="P47" s="48"/>
      <c r="Q47" s="48"/>
      <c r="AF47" s="42"/>
      <c r="AG47" s="42"/>
      <c r="AH47" s="42"/>
    </row>
    <row r="48" spans="1:34" x14ac:dyDescent="0.35">
      <c r="A48" s="87" t="s">
        <v>579</v>
      </c>
      <c r="H48" s="48"/>
      <c r="I48" s="48"/>
      <c r="J48" s="48"/>
      <c r="K48" s="48"/>
      <c r="L48" s="48"/>
      <c r="M48" s="139"/>
      <c r="N48" s="48"/>
      <c r="O48" s="48"/>
      <c r="P48" s="48"/>
      <c r="Q48" s="48"/>
      <c r="AF48" s="42"/>
      <c r="AG48" s="42"/>
      <c r="AH48" s="42"/>
    </row>
    <row r="49" spans="1:34" x14ac:dyDescent="0.35">
      <c r="A49" s="785" t="s">
        <v>580</v>
      </c>
      <c r="B49" s="785"/>
      <c r="C49" s="785"/>
      <c r="D49" s="785"/>
      <c r="E49" s="785"/>
      <c r="F49" s="785"/>
      <c r="G49" s="785"/>
      <c r="H49" s="785"/>
      <c r="I49" s="785"/>
      <c r="J49" s="785"/>
      <c r="K49" s="785"/>
      <c r="L49" s="48"/>
      <c r="M49" s="139"/>
      <c r="N49" s="48"/>
      <c r="O49" s="48"/>
      <c r="P49" s="48"/>
      <c r="Q49" s="48"/>
      <c r="AF49" s="42"/>
      <c r="AG49" s="42"/>
      <c r="AH49" s="42"/>
    </row>
    <row r="50" spans="1:34" x14ac:dyDescent="0.35">
      <c r="H50" s="48"/>
      <c r="I50" s="48"/>
      <c r="J50" s="48"/>
      <c r="K50" s="48"/>
      <c r="L50" s="48"/>
      <c r="M50" s="139"/>
      <c r="N50" s="48"/>
      <c r="O50" s="48"/>
      <c r="P50" s="48"/>
      <c r="Q50" s="48"/>
      <c r="AF50" s="42"/>
      <c r="AG50" s="42"/>
      <c r="AH50" s="42"/>
    </row>
    <row r="51" spans="1:34" x14ac:dyDescent="0.35">
      <c r="H51" s="48"/>
      <c r="I51" s="48"/>
      <c r="J51" s="48"/>
      <c r="K51" s="48"/>
      <c r="L51" s="48"/>
      <c r="M51" s="139"/>
      <c r="N51" s="48"/>
      <c r="O51" s="48"/>
      <c r="P51" s="48"/>
      <c r="Q51" s="48"/>
      <c r="AF51" s="42"/>
      <c r="AG51" s="42"/>
      <c r="AH51" s="42"/>
    </row>
    <row r="52" spans="1:34" ht="15" x14ac:dyDescent="0.4">
      <c r="A52" s="650" t="s">
        <v>200</v>
      </c>
      <c r="B52" s="650"/>
      <c r="C52" s="650"/>
      <c r="D52" s="650"/>
      <c r="E52" s="650"/>
      <c r="F52" s="650"/>
      <c r="H52" s="48"/>
      <c r="I52" s="48"/>
      <c r="J52" s="48"/>
      <c r="K52" s="48"/>
      <c r="L52" s="48"/>
      <c r="M52" s="139"/>
      <c r="N52" s="48"/>
      <c r="O52" s="48"/>
      <c r="P52" s="48"/>
      <c r="Q52" s="48"/>
      <c r="AF52" s="42"/>
      <c r="AG52" s="42"/>
      <c r="AH52" s="42"/>
    </row>
    <row r="53" spans="1:34" ht="13.9" x14ac:dyDescent="0.4">
      <c r="A53" s="198"/>
      <c r="B53" s="198"/>
      <c r="C53" s="198"/>
      <c r="D53" s="198"/>
      <c r="E53" s="198"/>
      <c r="F53" s="198"/>
      <c r="H53" s="48"/>
      <c r="I53" s="48"/>
      <c r="J53" s="48"/>
      <c r="K53" s="48"/>
      <c r="L53" s="48"/>
      <c r="M53" s="139"/>
      <c r="N53" s="48"/>
      <c r="O53" s="48"/>
      <c r="P53" s="48"/>
      <c r="Q53" s="48"/>
      <c r="AF53" s="42"/>
      <c r="AG53" s="42"/>
      <c r="AH53" s="42"/>
    </row>
    <row r="54" spans="1:34" x14ac:dyDescent="0.35">
      <c r="A54" s="792" t="s">
        <v>205</v>
      </c>
      <c r="B54" s="792"/>
      <c r="C54" s="792"/>
      <c r="D54" s="792"/>
      <c r="E54" s="792"/>
      <c r="F54" s="792"/>
      <c r="H54" s="48"/>
      <c r="I54" s="48"/>
      <c r="J54" s="48"/>
      <c r="K54" s="48"/>
      <c r="L54" s="48"/>
      <c r="M54" s="139"/>
      <c r="N54" s="48"/>
      <c r="O54" s="48"/>
      <c r="P54" s="48"/>
      <c r="Q54" s="48"/>
      <c r="AF54" s="42"/>
      <c r="AG54" s="42"/>
      <c r="AH54" s="42"/>
    </row>
    <row r="55" spans="1:34" x14ac:dyDescent="0.35">
      <c r="A55" s="50"/>
      <c r="B55" s="88">
        <v>2019</v>
      </c>
      <c r="C55" s="45">
        <v>2020</v>
      </c>
      <c r="D55" s="45">
        <v>2021</v>
      </c>
      <c r="E55" s="149">
        <v>2022</v>
      </c>
      <c r="F55" s="568">
        <v>2023</v>
      </c>
      <c r="H55" s="48"/>
      <c r="I55" s="48"/>
      <c r="J55" s="48"/>
      <c r="K55" s="48"/>
      <c r="L55" s="48"/>
      <c r="M55" s="139"/>
      <c r="N55" s="48"/>
      <c r="O55" s="48"/>
      <c r="P55" s="48"/>
      <c r="Q55" s="48"/>
      <c r="AF55" s="42"/>
      <c r="AG55" s="42"/>
      <c r="AH55" s="42"/>
    </row>
    <row r="56" spans="1:34" ht="25.5" customHeight="1" x14ac:dyDescent="0.35">
      <c r="A56" s="302" t="s">
        <v>569</v>
      </c>
      <c r="B56" s="301">
        <v>0</v>
      </c>
      <c r="C56" s="301">
        <v>0</v>
      </c>
      <c r="D56" s="301">
        <v>0</v>
      </c>
      <c r="E56" s="301">
        <v>0</v>
      </c>
      <c r="F56" s="301">
        <v>0</v>
      </c>
      <c r="H56" s="48"/>
      <c r="I56" s="48"/>
      <c r="J56" s="48"/>
      <c r="K56" s="48"/>
      <c r="L56" s="48"/>
      <c r="M56" s="139"/>
      <c r="N56" s="48"/>
      <c r="O56" s="48"/>
      <c r="P56" s="48"/>
      <c r="Q56" s="48"/>
      <c r="AF56" s="42"/>
      <c r="AG56" s="42"/>
      <c r="AH56" s="42"/>
    </row>
    <row r="57" spans="1:34" ht="53.25" customHeight="1" x14ac:dyDescent="0.4">
      <c r="A57" s="74" t="s">
        <v>570</v>
      </c>
      <c r="B57" s="301">
        <v>0</v>
      </c>
      <c r="C57" s="301">
        <v>0</v>
      </c>
      <c r="D57" s="301">
        <v>0</v>
      </c>
      <c r="E57" s="301">
        <v>0</v>
      </c>
      <c r="F57" s="301">
        <v>0</v>
      </c>
      <c r="H57" s="48"/>
      <c r="I57" s="48"/>
      <c r="J57" s="48"/>
      <c r="K57" s="48"/>
      <c r="L57" s="48"/>
      <c r="M57" s="139"/>
      <c r="N57" s="48"/>
      <c r="O57" s="48"/>
      <c r="P57" s="48"/>
      <c r="Q57" s="48"/>
      <c r="AF57" s="42"/>
      <c r="AG57" s="42"/>
      <c r="AH57" s="42"/>
    </row>
    <row r="58" spans="1:34" x14ac:dyDescent="0.35">
      <c r="H58" s="48"/>
      <c r="I58" s="48"/>
      <c r="J58" s="48"/>
      <c r="K58" s="48"/>
      <c r="L58" s="48"/>
      <c r="M58" s="139"/>
      <c r="N58" s="48"/>
      <c r="O58" s="48"/>
      <c r="P58" s="48"/>
      <c r="Q58" s="48"/>
      <c r="AF58" s="42"/>
      <c r="AG58" s="42"/>
      <c r="AH58" s="42"/>
    </row>
    <row r="59" spans="1:34" ht="14.25" customHeight="1" x14ac:dyDescent="0.35">
      <c r="A59" s="792" t="s">
        <v>206</v>
      </c>
      <c r="B59" s="792"/>
      <c r="C59" s="792"/>
      <c r="D59" s="792"/>
      <c r="E59" s="792"/>
      <c r="F59" s="792"/>
      <c r="H59" s="48"/>
      <c r="I59" s="48"/>
      <c r="J59" s="48"/>
      <c r="K59" s="48"/>
      <c r="L59" s="48"/>
      <c r="M59" s="139"/>
      <c r="N59" s="48"/>
      <c r="O59" s="48"/>
      <c r="P59" s="48"/>
      <c r="Q59" s="48"/>
      <c r="AF59" s="42"/>
      <c r="AG59" s="42"/>
      <c r="AH59" s="42"/>
    </row>
    <row r="60" spans="1:34" x14ac:dyDescent="0.35">
      <c r="A60" s="46"/>
      <c r="B60" s="88">
        <v>2019</v>
      </c>
      <c r="C60" s="45">
        <v>2020</v>
      </c>
      <c r="D60" s="196">
        <v>2021</v>
      </c>
      <c r="E60" s="195">
        <v>2022</v>
      </c>
      <c r="F60" s="568">
        <v>2023</v>
      </c>
      <c r="H60" s="48"/>
      <c r="I60" s="48"/>
      <c r="J60" s="48"/>
      <c r="K60" s="48"/>
      <c r="L60" s="48"/>
      <c r="M60" s="139"/>
      <c r="N60" s="48"/>
      <c r="O60" s="48"/>
      <c r="P60" s="48"/>
      <c r="Q60" s="48"/>
      <c r="AF60" s="42"/>
      <c r="AG60" s="42"/>
      <c r="AH60" s="42"/>
    </row>
    <row r="61" spans="1:34" ht="25.5" customHeight="1" x14ac:dyDescent="0.35">
      <c r="A61" s="302" t="s">
        <v>569</v>
      </c>
      <c r="B61" s="82">
        <v>0</v>
      </c>
      <c r="C61" s="82">
        <v>0</v>
      </c>
      <c r="D61" s="82">
        <v>0</v>
      </c>
      <c r="E61" s="82">
        <v>0</v>
      </c>
      <c r="F61" s="301">
        <v>0</v>
      </c>
      <c r="H61" s="48"/>
      <c r="I61" s="48"/>
      <c r="J61" s="48"/>
      <c r="K61" s="48"/>
      <c r="L61" s="48"/>
      <c r="M61" s="139"/>
      <c r="N61" s="48"/>
      <c r="O61" s="48"/>
      <c r="P61" s="48"/>
      <c r="Q61" s="48"/>
      <c r="AF61" s="42"/>
      <c r="AG61" s="42"/>
      <c r="AH61" s="42"/>
    </row>
    <row r="62" spans="1:34" ht="54" customHeight="1" x14ac:dyDescent="0.4">
      <c r="A62" s="74" t="s">
        <v>570</v>
      </c>
      <c r="B62" s="82">
        <v>0</v>
      </c>
      <c r="C62" s="82">
        <v>0</v>
      </c>
      <c r="D62" s="82">
        <v>0</v>
      </c>
      <c r="E62" s="82">
        <v>0</v>
      </c>
      <c r="F62" s="301">
        <v>0</v>
      </c>
      <c r="H62" s="48"/>
      <c r="I62" s="48"/>
      <c r="J62" s="48"/>
      <c r="K62" s="48"/>
      <c r="L62" s="48"/>
      <c r="M62" s="139"/>
      <c r="N62" s="48"/>
      <c r="O62" s="48"/>
      <c r="P62" s="48"/>
      <c r="Q62" s="48"/>
      <c r="AF62" s="42"/>
      <c r="AG62" s="42"/>
      <c r="AH62" s="42"/>
    </row>
    <row r="63" spans="1:34" ht="3.75" customHeight="1" x14ac:dyDescent="0.35">
      <c r="H63" s="48"/>
      <c r="I63" s="48"/>
      <c r="J63" s="48"/>
      <c r="K63" s="48"/>
      <c r="L63" s="48"/>
      <c r="M63" s="139"/>
      <c r="N63" s="48"/>
      <c r="O63" s="48"/>
      <c r="P63" s="48"/>
      <c r="Q63" s="48"/>
      <c r="AF63" s="42"/>
      <c r="AG63" s="42"/>
      <c r="AH63" s="42"/>
    </row>
    <row r="64" spans="1:34" hidden="1" x14ac:dyDescent="0.35">
      <c r="H64" s="48"/>
      <c r="I64" s="48"/>
      <c r="J64" s="48"/>
      <c r="K64" s="48"/>
      <c r="L64" s="48"/>
      <c r="M64" s="139"/>
      <c r="N64" s="48"/>
      <c r="O64" s="48"/>
      <c r="P64" s="48"/>
      <c r="Q64" s="48"/>
      <c r="AF64" s="42"/>
      <c r="AG64" s="42"/>
      <c r="AH64" s="42"/>
    </row>
    <row r="65" spans="8:57" hidden="1" x14ac:dyDescent="0.35">
      <c r="H65" s="48"/>
      <c r="I65" s="48"/>
      <c r="J65" s="48"/>
      <c r="K65" s="48"/>
      <c r="L65" s="48"/>
      <c r="M65" s="139"/>
      <c r="N65" s="48"/>
      <c r="O65" s="48"/>
      <c r="P65" s="48"/>
      <c r="Q65" s="48"/>
      <c r="AF65" s="42"/>
      <c r="AG65" s="42"/>
      <c r="AH65" s="42"/>
    </row>
    <row r="66" spans="8:57" hidden="1" x14ac:dyDescent="0.35">
      <c r="H66" s="48"/>
      <c r="I66" s="48"/>
      <c r="J66" s="48"/>
      <c r="K66" s="48"/>
      <c r="L66" s="48"/>
      <c r="M66" s="139"/>
      <c r="N66" s="48"/>
      <c r="O66" s="48"/>
      <c r="P66" s="48"/>
      <c r="Q66" s="48"/>
      <c r="AF66" s="42"/>
      <c r="AG66" s="42"/>
      <c r="AH66" s="42"/>
    </row>
    <row r="67" spans="8:57" hidden="1" x14ac:dyDescent="0.35">
      <c r="H67" s="48"/>
      <c r="I67" s="48"/>
      <c r="J67" s="48"/>
      <c r="K67" s="48"/>
      <c r="L67" s="48"/>
      <c r="M67" s="139"/>
      <c r="N67" s="48"/>
      <c r="O67" s="48"/>
      <c r="P67" s="48"/>
      <c r="Q67" s="48"/>
      <c r="AF67" s="42"/>
      <c r="AG67" s="42"/>
      <c r="AH67" s="42"/>
    </row>
    <row r="68" spans="8:57" s="42" customFormat="1" hidden="1" x14ac:dyDescent="0.35">
      <c r="M68" s="6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8:57" s="42" customFormat="1" hidden="1" x14ac:dyDescent="0.35">
      <c r="M69" s="6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8:57" s="42" customFormat="1" ht="12.75" hidden="1" customHeight="1" x14ac:dyDescent="0.35">
      <c r="M70" s="6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8:57" s="42" customFormat="1" ht="69.75" hidden="1" customHeight="1" x14ac:dyDescent="0.35">
      <c r="M71" s="6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8:57" ht="8.25" customHeight="1" x14ac:dyDescent="0.35"/>
    <row r="75" spans="8:57" s="42" customFormat="1" hidden="1" x14ac:dyDescent="0.35">
      <c r="M75" s="6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8:57" ht="1.5" customHeight="1" x14ac:dyDescent="0.35"/>
    <row r="77" spans="8:57" x14ac:dyDescent="0.35"/>
  </sheetData>
  <sheetProtection sheet="1" objects="1" scenarios="1"/>
  <mergeCells count="60">
    <mergeCell ref="B30:C30"/>
    <mergeCell ref="D30:E30"/>
    <mergeCell ref="F30:G30"/>
    <mergeCell ref="A33:F33"/>
    <mergeCell ref="J37:K37"/>
    <mergeCell ref="J30:K30"/>
    <mergeCell ref="H30:I30"/>
    <mergeCell ref="A22:K22"/>
    <mergeCell ref="H24:I24"/>
    <mergeCell ref="B24:C24"/>
    <mergeCell ref="D24:E24"/>
    <mergeCell ref="A28:K28"/>
    <mergeCell ref="J24:K24"/>
    <mergeCell ref="F24:G24"/>
    <mergeCell ref="A52:F52"/>
    <mergeCell ref="A54:F54"/>
    <mergeCell ref="A59:F59"/>
    <mergeCell ref="A35:K35"/>
    <mergeCell ref="B37:C37"/>
    <mergeCell ref="D37:E37"/>
    <mergeCell ref="F37:G37"/>
    <mergeCell ref="H37:I37"/>
    <mergeCell ref="C38:C39"/>
    <mergeCell ref="E38:E39"/>
    <mergeCell ref="G38:G39"/>
    <mergeCell ref="I38:I39"/>
    <mergeCell ref="K38:K39"/>
    <mergeCell ref="A43:K43"/>
    <mergeCell ref="B45:C45"/>
    <mergeCell ref="D45:E45"/>
    <mergeCell ref="A8:K8"/>
    <mergeCell ref="A1:G1"/>
    <mergeCell ref="B3:C3"/>
    <mergeCell ref="D3:E3"/>
    <mergeCell ref="F3:G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F45:G45"/>
    <mergeCell ref="H45:I45"/>
    <mergeCell ref="J45:K45"/>
    <mergeCell ref="A49:K49"/>
    <mergeCell ref="A10:K10"/>
    <mergeCell ref="B12:C12"/>
    <mergeCell ref="F12:G12"/>
    <mergeCell ref="H12:I12"/>
    <mergeCell ref="D12:E12"/>
    <mergeCell ref="J12:K12"/>
    <mergeCell ref="A16:K16"/>
    <mergeCell ref="B18:C18"/>
    <mergeCell ref="D18:E18"/>
    <mergeCell ref="F18:G18"/>
    <mergeCell ref="H18:I18"/>
    <mergeCell ref="J18:K18"/>
  </mergeCells>
  <pageMargins left="0.25" right="0.25" top="0.75" bottom="0.75" header="0.3" footer="0.3"/>
  <pageSetup paperSize="9" scale="17" orientation="landscape" r:id="rId1"/>
  <headerFooter>
    <oddHeader>&amp;C&amp;"Arial"&amp;8&amp;K000000INTERNAL&amp;1#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7"/>
  <sheetViews>
    <sheetView showGridLines="0" showRowColHeaders="0" topLeftCell="A133" zoomScale="80" zoomScaleNormal="80" workbookViewId="0">
      <selection activeCell="H153" sqref="H153:H156"/>
    </sheetView>
  </sheetViews>
  <sheetFormatPr defaultColWidth="0" defaultRowHeight="0" customHeight="1" zeroHeight="1" outlineLevelRow="7" outlineLevelCol="4" x14ac:dyDescent="0.4"/>
  <cols>
    <col min="1" max="1" width="3.25" style="2" customWidth="1"/>
    <col min="2" max="2" width="60.875" style="486" customWidth="1"/>
    <col min="3" max="3" width="17.5" style="487" customWidth="1"/>
    <col min="4" max="4" width="18.125" style="350" customWidth="1"/>
    <col min="5" max="8" width="18.125" style="488" customWidth="1"/>
    <col min="9" max="10" width="18.125" style="36" customWidth="1"/>
    <col min="11" max="11" width="11.625" style="29" customWidth="1"/>
    <col min="12" max="12" width="38" style="2" hidden="1" customWidth="1" outlineLevel="4"/>
    <col min="13" max="30" width="9.375" style="2" hidden="1" customWidth="1" outlineLevel="2"/>
    <col min="31" max="31" width="9.375" style="2" hidden="1" customWidth="1" collapsed="1"/>
    <col min="32" max="34" width="9.375" style="2" hidden="1" customWidth="1"/>
    <col min="35" max="35" width="9.375" style="2" hidden="1" customWidth="1" outlineLevel="2"/>
    <col min="36" max="45" width="9.375" style="2" hidden="1" customWidth="1"/>
    <col min="46" max="46" width="9.375" style="2" hidden="1" customWidth="1" outlineLevel="2"/>
    <col min="47" max="50" width="9.375" style="2" hidden="1" customWidth="1"/>
    <col min="51" max="16384" width="9.375" style="2" hidden="1" outlineLevel="2"/>
  </cols>
  <sheetData>
    <row r="1" spans="1:30" ht="26.25" customHeight="1" x14ac:dyDescent="0.6">
      <c r="B1" s="604" t="s">
        <v>518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</row>
    <row r="2" spans="1:30" ht="30" customHeight="1" x14ac:dyDescent="0.35">
      <c r="B2" s="6"/>
      <c r="C2" s="17"/>
      <c r="D2" s="35"/>
      <c r="E2" s="36"/>
      <c r="F2" s="36"/>
      <c r="G2" s="36"/>
      <c r="H2" s="36"/>
    </row>
    <row r="3" spans="1:30" ht="12.75" customHeight="1" x14ac:dyDescent="0.35">
      <c r="A3" s="1"/>
      <c r="B3" s="1"/>
      <c r="C3" s="15"/>
      <c r="D3" s="31"/>
      <c r="E3" s="605"/>
      <c r="F3" s="605"/>
      <c r="G3" s="605"/>
      <c r="H3" s="30"/>
      <c r="I3" s="157"/>
      <c r="J3" s="157"/>
      <c r="K3" s="28"/>
    </row>
    <row r="4" spans="1:30" s="12" customFormat="1" ht="15" customHeight="1" outlineLevel="4" x14ac:dyDescent="0.35">
      <c r="B4" s="598" t="s">
        <v>301</v>
      </c>
      <c r="C4" s="599"/>
      <c r="D4" s="599"/>
      <c r="E4" s="599"/>
      <c r="F4" s="599"/>
      <c r="G4" s="599"/>
      <c r="H4" s="600"/>
      <c r="I4" s="168"/>
      <c r="J4" s="168"/>
    </row>
    <row r="5" spans="1:30" s="12" customFormat="1" ht="15" customHeight="1" outlineLevel="4" x14ac:dyDescent="0.35">
      <c r="B5" s="90"/>
      <c r="C5" s="90"/>
      <c r="D5" s="454" t="s">
        <v>0</v>
      </c>
      <c r="E5" s="454">
        <v>2020</v>
      </c>
      <c r="F5" s="454">
        <v>2021</v>
      </c>
      <c r="G5" s="454">
        <v>2022</v>
      </c>
      <c r="H5" s="576">
        <v>2023</v>
      </c>
      <c r="I5" s="168"/>
      <c r="J5" s="168"/>
    </row>
    <row r="6" spans="1:30" s="12" customFormat="1" ht="25.5" customHeight="1" outlineLevel="4" x14ac:dyDescent="0.35">
      <c r="B6" s="456" t="s">
        <v>584</v>
      </c>
      <c r="C6" s="461" t="s">
        <v>590</v>
      </c>
      <c r="D6" s="463" t="s">
        <v>261</v>
      </c>
      <c r="E6" s="463" t="s">
        <v>261</v>
      </c>
      <c r="F6" s="546">
        <v>21.4</v>
      </c>
      <c r="G6" s="544">
        <v>20.5</v>
      </c>
      <c r="H6" s="546">
        <v>21</v>
      </c>
      <c r="I6" s="169"/>
      <c r="J6" s="169"/>
      <c r="K6" s="22"/>
    </row>
    <row r="7" spans="1:30" s="12" customFormat="1" ht="25.5" customHeight="1" outlineLevel="4" x14ac:dyDescent="0.35">
      <c r="B7" s="457" t="s">
        <v>302</v>
      </c>
      <c r="C7" s="211" t="s">
        <v>590</v>
      </c>
      <c r="D7" s="362" t="s">
        <v>261</v>
      </c>
      <c r="E7" s="362" t="s">
        <v>261</v>
      </c>
      <c r="F7" s="543">
        <v>24.2</v>
      </c>
      <c r="G7" s="545">
        <v>23.2</v>
      </c>
      <c r="H7" s="543">
        <v>24.5</v>
      </c>
      <c r="I7" s="169"/>
      <c r="J7" s="169"/>
      <c r="K7" s="22"/>
    </row>
    <row r="8" spans="1:30" s="12" customFormat="1" ht="25.5" customHeight="1" outlineLevel="4" x14ac:dyDescent="0.35">
      <c r="B8" s="457" t="s">
        <v>303</v>
      </c>
      <c r="C8" s="211" t="s">
        <v>315</v>
      </c>
      <c r="D8" s="362">
        <v>92.307000000000002</v>
      </c>
      <c r="E8" s="362">
        <v>63.095999999999997</v>
      </c>
      <c r="F8" s="543">
        <v>61.796999999999997</v>
      </c>
      <c r="G8" s="545">
        <v>63.442999999999998</v>
      </c>
      <c r="H8" s="543">
        <v>64.486000000000004</v>
      </c>
      <c r="I8" s="169"/>
      <c r="J8" s="169"/>
      <c r="K8" s="22"/>
    </row>
    <row r="9" spans="1:30" s="12" customFormat="1" ht="25.5" customHeight="1" outlineLevel="4" x14ac:dyDescent="0.35">
      <c r="B9" s="457" t="s">
        <v>304</v>
      </c>
      <c r="C9" s="211" t="s">
        <v>316</v>
      </c>
      <c r="D9" s="362" t="s">
        <v>261</v>
      </c>
      <c r="E9" s="362" t="s">
        <v>261</v>
      </c>
      <c r="F9" s="543">
        <v>4</v>
      </c>
      <c r="G9" s="545">
        <v>4.0999999999999996</v>
      </c>
      <c r="H9" s="543">
        <v>3.9</v>
      </c>
      <c r="I9" s="169"/>
      <c r="J9" s="169"/>
      <c r="K9" s="22"/>
    </row>
    <row r="10" spans="1:30" s="12" customFormat="1" ht="25.5" customHeight="1" outlineLevel="4" x14ac:dyDescent="0.35">
      <c r="B10" s="457" t="s">
        <v>305</v>
      </c>
      <c r="C10" s="211" t="s">
        <v>317</v>
      </c>
      <c r="D10" s="362">
        <v>65.8</v>
      </c>
      <c r="E10" s="362">
        <v>44</v>
      </c>
      <c r="F10" s="543">
        <v>48.2</v>
      </c>
      <c r="G10" s="543">
        <v>50.5</v>
      </c>
      <c r="H10" s="543">
        <v>60.8</v>
      </c>
      <c r="I10" s="169"/>
      <c r="J10" s="169"/>
      <c r="K10" s="22"/>
    </row>
    <row r="11" spans="1:30" s="12" customFormat="1" ht="15" customHeight="1" outlineLevel="4" x14ac:dyDescent="0.35">
      <c r="C11" s="8"/>
      <c r="D11" s="33"/>
      <c r="E11" s="33"/>
      <c r="F11" s="33"/>
      <c r="G11" s="33"/>
      <c r="H11" s="33"/>
      <c r="I11" s="170"/>
      <c r="J11" s="170"/>
      <c r="K11" s="22"/>
      <c r="L11" s="22"/>
    </row>
    <row r="12" spans="1:30" s="21" customFormat="1" ht="15" customHeight="1" outlineLevel="4" x14ac:dyDescent="0.35">
      <c r="B12" s="459" t="s">
        <v>489</v>
      </c>
      <c r="C12" s="20"/>
      <c r="D12" s="41"/>
      <c r="E12" s="41"/>
      <c r="F12" s="41"/>
      <c r="G12" s="41"/>
      <c r="H12" s="41"/>
      <c r="I12" s="168"/>
      <c r="J12" s="168"/>
    </row>
    <row r="13" spans="1:30" s="12" customFormat="1" ht="15" customHeight="1" outlineLevel="4" x14ac:dyDescent="0.35">
      <c r="C13" s="16"/>
      <c r="D13" s="32"/>
      <c r="E13" s="32"/>
      <c r="F13" s="32"/>
      <c r="G13" s="32"/>
      <c r="H13" s="32"/>
      <c r="I13" s="167"/>
      <c r="J13" s="167"/>
    </row>
    <row r="14" spans="1:30" s="12" customFormat="1" ht="15" customHeight="1" outlineLevel="4" x14ac:dyDescent="0.35">
      <c r="B14" s="590" t="s">
        <v>292</v>
      </c>
      <c r="C14" s="591"/>
      <c r="D14" s="591"/>
      <c r="E14" s="591"/>
      <c r="F14" s="591"/>
      <c r="G14" s="591"/>
      <c r="H14" s="592"/>
      <c r="I14" s="168"/>
      <c r="J14" s="168"/>
    </row>
    <row r="15" spans="1:30" s="12" customFormat="1" ht="15" customHeight="1" outlineLevel="4" x14ac:dyDescent="0.35">
      <c r="B15" s="462"/>
      <c r="C15" s="462"/>
      <c r="D15" s="454" t="s">
        <v>0</v>
      </c>
      <c r="E15" s="454">
        <v>2020</v>
      </c>
      <c r="F15" s="454">
        <v>2021</v>
      </c>
      <c r="G15" s="454">
        <v>2022</v>
      </c>
      <c r="H15" s="576">
        <v>2023</v>
      </c>
      <c r="I15" s="168"/>
      <c r="J15" s="168"/>
    </row>
    <row r="16" spans="1:30" ht="25.5" customHeight="1" outlineLevel="4" x14ac:dyDescent="0.35">
      <c r="B16" s="460" t="s">
        <v>490</v>
      </c>
      <c r="C16" s="461" t="s">
        <v>459</v>
      </c>
      <c r="D16" s="464">
        <f>'Выбросы парниковых газов'!C13</f>
        <v>24172877.512382608</v>
      </c>
      <c r="E16" s="464">
        <f>'Выбросы парниковых газов'!D13</f>
        <v>10576462.423613569</v>
      </c>
      <c r="F16" s="464">
        <f>'Выбросы парниковых газов'!E13</f>
        <v>12367023.121832263</v>
      </c>
      <c r="G16" s="464">
        <f>'Выбросы парниковых газов'!F13</f>
        <v>11425597.933623668</v>
      </c>
      <c r="H16" s="464">
        <f>'Выбросы парниковых газов'!G13</f>
        <v>11487535.042849461</v>
      </c>
      <c r="I16" s="171"/>
      <c r="J16" s="171"/>
      <c r="K16" s="2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2:30" ht="25.5" customHeight="1" outlineLevel="4" x14ac:dyDescent="0.35">
      <c r="B17" s="390" t="s">
        <v>491</v>
      </c>
      <c r="C17" s="461" t="s">
        <v>459</v>
      </c>
      <c r="D17" s="464">
        <f>'Выбросы парниковых газов'!C14</f>
        <v>130.87547613000001</v>
      </c>
      <c r="E17" s="464">
        <f>'Выбросы парниковых газов'!D14</f>
        <v>125.27094887999999</v>
      </c>
      <c r="F17" s="464">
        <f>'Выбросы парниковых газов'!E14</f>
        <v>290.38024000000001</v>
      </c>
      <c r="G17" s="464">
        <f>'Выбросы парниковых газов'!F14</f>
        <v>300.61343099999999</v>
      </c>
      <c r="H17" s="464">
        <f>'Выбросы парниковых газов'!G14</f>
        <v>634.49452259999998</v>
      </c>
      <c r="I17" s="171"/>
      <c r="J17" s="171"/>
      <c r="K17" s="22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2:30" ht="25.5" customHeight="1" outlineLevel="4" x14ac:dyDescent="0.35">
      <c r="B18" s="390" t="s">
        <v>492</v>
      </c>
      <c r="C18" s="461" t="s">
        <v>459</v>
      </c>
      <c r="D18" s="464">
        <f>'Выбросы парниковых газов'!C15</f>
        <v>652.25205061240001</v>
      </c>
      <c r="E18" s="464">
        <f>'Выбросы парниковых газов'!D15</f>
        <v>483.15443092340007</v>
      </c>
      <c r="F18" s="464">
        <f>'Выбросы парниковых газов'!E15</f>
        <v>560.60977728000012</v>
      </c>
      <c r="G18" s="464">
        <f>'Выбросы парниковых газов'!F15</f>
        <v>524.06572916000005</v>
      </c>
      <c r="H18" s="464">
        <f>'Выбросы парниковых газов'!G15</f>
        <v>670.22643337447607</v>
      </c>
      <c r="I18" s="171"/>
      <c r="J18" s="171"/>
      <c r="K18" s="22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2:30" ht="25.5" customHeight="1" outlineLevel="4" x14ac:dyDescent="0.35">
      <c r="B19" s="390" t="s">
        <v>306</v>
      </c>
      <c r="C19" s="211" t="s">
        <v>503</v>
      </c>
      <c r="D19" s="464">
        <f>'Выбросы парниковых газов'!C16</f>
        <v>639.79437892702003</v>
      </c>
      <c r="E19" s="464">
        <f>'Выбросы парниковых газов'!D16</f>
        <v>469.62518725421643</v>
      </c>
      <c r="F19" s="464">
        <f>'Выбросы парниковых газов'!E16</f>
        <v>473.12718297286676</v>
      </c>
      <c r="G19" s="464">
        <f>'Выбросы парниковых газов'!F16</f>
        <v>452.73565791644478</v>
      </c>
      <c r="H19" s="464">
        <f>'Выбросы парниковых газов'!G16</f>
        <v>449.60572392961654</v>
      </c>
      <c r="I19" s="171"/>
      <c r="J19" s="171"/>
      <c r="K19" s="22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2:30" ht="12.75" customHeight="1" outlineLevel="4" x14ac:dyDescent="0.35">
      <c r="B20" s="7"/>
      <c r="C20" s="140"/>
      <c r="D20" s="33"/>
      <c r="E20" s="33"/>
      <c r="F20" s="34"/>
      <c r="G20" s="34"/>
      <c r="H20" s="34"/>
      <c r="I20" s="172"/>
      <c r="J20" s="172"/>
      <c r="K20" s="22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2:30" ht="12.75" customHeight="1" outlineLevel="4" x14ac:dyDescent="0.35">
      <c r="B21" s="590" t="s">
        <v>88</v>
      </c>
      <c r="C21" s="591"/>
      <c r="D21" s="591"/>
      <c r="E21" s="591"/>
      <c r="F21" s="591"/>
      <c r="G21" s="591"/>
      <c r="H21" s="592"/>
      <c r="I21" s="173"/>
      <c r="J21" s="173"/>
      <c r="K21" s="2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2:30" s="12" customFormat="1" ht="15" customHeight="1" outlineLevel="4" x14ac:dyDescent="0.35">
      <c r="B22" s="462"/>
      <c r="C22" s="462"/>
      <c r="D22" s="454" t="s">
        <v>0</v>
      </c>
      <c r="E22" s="454">
        <v>2020</v>
      </c>
      <c r="F22" s="454">
        <v>2021</v>
      </c>
      <c r="G22" s="454">
        <v>2022</v>
      </c>
      <c r="H22" s="576">
        <v>2023</v>
      </c>
      <c r="I22" s="168"/>
      <c r="J22" s="168"/>
    </row>
    <row r="23" spans="2:30" s="465" customFormat="1" ht="25.5" customHeight="1" outlineLevel="4" x14ac:dyDescent="0.35">
      <c r="B23" s="466" t="s">
        <v>307</v>
      </c>
      <c r="C23" s="460" t="s">
        <v>8</v>
      </c>
      <c r="D23" s="464">
        <f>'Загрязняющие вещества'!C10</f>
        <v>171556.367</v>
      </c>
      <c r="E23" s="464">
        <f>'Загрязняющие вещества'!D10</f>
        <v>16952.556</v>
      </c>
      <c r="F23" s="464">
        <f>'Загрязняющие вещества'!E10</f>
        <v>20577.845000000001</v>
      </c>
      <c r="G23" s="464">
        <f>'Загрязняющие вещества'!F10</f>
        <v>22021.162000000004</v>
      </c>
      <c r="H23" s="464">
        <f>'Загрязняющие вещества'!G10</f>
        <v>18925.914000000001</v>
      </c>
      <c r="I23" s="467"/>
      <c r="J23" s="467"/>
      <c r="K23" s="468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</row>
    <row r="24" spans="2:30" s="12" customFormat="1" ht="15" customHeight="1" outlineLevel="4" x14ac:dyDescent="0.35">
      <c r="C24" s="141"/>
      <c r="D24" s="32"/>
      <c r="E24" s="34"/>
      <c r="F24" s="34"/>
      <c r="G24" s="34"/>
      <c r="H24" s="34"/>
      <c r="I24" s="172"/>
      <c r="J24" s="172"/>
      <c r="K24" s="14"/>
    </row>
    <row r="25" spans="2:30" s="12" customFormat="1" ht="15" customHeight="1" outlineLevel="4" x14ac:dyDescent="0.35">
      <c r="B25" s="590" t="s">
        <v>228</v>
      </c>
      <c r="C25" s="591"/>
      <c r="D25" s="591"/>
      <c r="E25" s="591"/>
      <c r="F25" s="591"/>
      <c r="G25" s="591"/>
      <c r="H25" s="592"/>
      <c r="I25" s="173"/>
      <c r="J25" s="173"/>
      <c r="K25" s="14"/>
    </row>
    <row r="26" spans="2:30" s="12" customFormat="1" ht="15" customHeight="1" outlineLevel="4" x14ac:dyDescent="0.35">
      <c r="B26" s="462"/>
      <c r="C26" s="462"/>
      <c r="D26" s="454" t="s">
        <v>0</v>
      </c>
      <c r="E26" s="454">
        <v>2020</v>
      </c>
      <c r="F26" s="454">
        <v>2021</v>
      </c>
      <c r="G26" s="454">
        <v>2022</v>
      </c>
      <c r="H26" s="576">
        <v>2023</v>
      </c>
      <c r="I26" s="168"/>
      <c r="J26" s="168"/>
    </row>
    <row r="27" spans="2:30" ht="25.5" customHeight="1" outlineLevel="4" x14ac:dyDescent="0.35">
      <c r="B27" s="466" t="s">
        <v>165</v>
      </c>
      <c r="C27" s="472" t="s">
        <v>167</v>
      </c>
      <c r="D27" s="474">
        <f>Энергия!C11</f>
        <v>310844141.25086462</v>
      </c>
      <c r="E27" s="474">
        <f>Энергия!D11</f>
        <v>168940595.59635392</v>
      </c>
      <c r="F27" s="474">
        <f>Энергия!E11</f>
        <v>198841134.14511541</v>
      </c>
      <c r="G27" s="474">
        <f>Энергия!F11</f>
        <v>188081734.17938501</v>
      </c>
      <c r="H27" s="474">
        <f>Энергия!G11</f>
        <v>189272886.99148899</v>
      </c>
      <c r="I27" s="174"/>
      <c r="J27" s="174"/>
      <c r="K27" s="22"/>
    </row>
    <row r="28" spans="2:30" ht="12.75" customHeight="1" outlineLevel="4" x14ac:dyDescent="0.35">
      <c r="B28" s="320" t="s">
        <v>166</v>
      </c>
      <c r="C28" s="473" t="s">
        <v>167</v>
      </c>
      <c r="D28" s="475">
        <f>Энергия!C12</f>
        <v>174543620.20121706</v>
      </c>
      <c r="E28" s="475">
        <f>Энергия!D12</f>
        <v>168583463.55723441</v>
      </c>
      <c r="F28" s="475">
        <f>Энергия!E12</f>
        <v>198307825.03009009</v>
      </c>
      <c r="G28" s="475">
        <f>Энергия!F12</f>
        <v>187822856.49949229</v>
      </c>
      <c r="H28" s="475">
        <f>Энергия!G12</f>
        <v>189082828.19591001</v>
      </c>
      <c r="I28" s="175"/>
      <c r="J28" s="175"/>
      <c r="K28" s="22"/>
    </row>
    <row r="29" spans="2:30" ht="12.75" customHeight="1" outlineLevel="4" x14ac:dyDescent="0.35">
      <c r="B29" s="471" t="s">
        <v>168</v>
      </c>
      <c r="C29" s="473" t="s">
        <v>167</v>
      </c>
      <c r="D29" s="475">
        <f>Энергия!C13</f>
        <v>791137.91605743777</v>
      </c>
      <c r="E29" s="475">
        <f>Энергия!D13</f>
        <v>357132.03911949962</v>
      </c>
      <c r="F29" s="475">
        <f>Энергия!E13</f>
        <v>533309.11502531031</v>
      </c>
      <c r="G29" s="475">
        <f>Энергия!F13</f>
        <v>258877.67989274539</v>
      </c>
      <c r="H29" s="475">
        <f>Энергия!G13</f>
        <v>190058.79557845899</v>
      </c>
      <c r="I29" s="175"/>
      <c r="J29" s="175"/>
      <c r="K29" s="22"/>
    </row>
    <row r="30" spans="2:30" ht="12.75" customHeight="1" outlineLevel="4" x14ac:dyDescent="0.35">
      <c r="B30" s="471" t="s">
        <v>169</v>
      </c>
      <c r="C30" s="473" t="s">
        <v>167</v>
      </c>
      <c r="D30" s="475">
        <f>Энергия!C14</f>
        <v>135509383.13359013</v>
      </c>
      <c r="E30" s="475" t="str">
        <f>Энергия!D14</f>
        <v>n/a</v>
      </c>
      <c r="F30" s="475" t="str">
        <f>Энергия!E14</f>
        <v>n/a</v>
      </c>
      <c r="G30" s="475" t="str">
        <f>Энергия!F14</f>
        <v>n/a</v>
      </c>
      <c r="H30" s="475" t="str">
        <f>Энергия!G14</f>
        <v>n/a</v>
      </c>
      <c r="I30" s="175"/>
      <c r="J30" s="175"/>
      <c r="K30" s="22"/>
    </row>
    <row r="31" spans="2:30" ht="12.75" customHeight="1" outlineLevel="4" x14ac:dyDescent="0.35">
      <c r="B31" s="471" t="s">
        <v>172</v>
      </c>
      <c r="C31" s="473" t="s">
        <v>167</v>
      </c>
      <c r="D31" s="475">
        <f>Энергия!C15</f>
        <v>0</v>
      </c>
      <c r="E31" s="475">
        <f>Энергия!D15</f>
        <v>0</v>
      </c>
      <c r="F31" s="475">
        <f>Энергия!E15</f>
        <v>0</v>
      </c>
      <c r="G31" s="475">
        <f>Энергия!F15</f>
        <v>0</v>
      </c>
      <c r="H31" s="475">
        <f>Энергия!G15</f>
        <v>0</v>
      </c>
      <c r="I31" s="175"/>
      <c r="J31" s="175"/>
      <c r="K31" s="22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2:30" ht="25.5" customHeight="1" outlineLevel="4" x14ac:dyDescent="0.35">
      <c r="B32" s="466" t="s">
        <v>308</v>
      </c>
      <c r="C32" s="472" t="s">
        <v>167</v>
      </c>
      <c r="D32" s="474">
        <f>Энергия!H11</f>
        <v>15788062.439753363</v>
      </c>
      <c r="E32" s="474">
        <f>Энергия!I11</f>
        <v>8432040.1656411048</v>
      </c>
      <c r="F32" s="474">
        <f>Энергия!J11</f>
        <v>9622429.2243245598</v>
      </c>
      <c r="G32" s="474">
        <f>Энергия!K11</f>
        <v>9272645.9951169696</v>
      </c>
      <c r="H32" s="474">
        <f>Энергия!L11</f>
        <v>9063434.4102922305</v>
      </c>
      <c r="I32" s="174"/>
      <c r="J32" s="174"/>
      <c r="K32" s="22"/>
    </row>
    <row r="33" spans="2:30" ht="12.75" customHeight="1" outlineLevel="4" x14ac:dyDescent="0.35">
      <c r="B33" s="320" t="s">
        <v>166</v>
      </c>
      <c r="C33" s="473" t="s">
        <v>167</v>
      </c>
      <c r="D33" s="475">
        <f>Энергия!H12</f>
        <v>8424916.0233329553</v>
      </c>
      <c r="E33" s="475">
        <f>Энергия!I12</f>
        <v>8406229.2568446044</v>
      </c>
      <c r="F33" s="475">
        <f>Энергия!J12</f>
        <v>9582155.8906118684</v>
      </c>
      <c r="G33" s="475">
        <f>Энергия!K12</f>
        <v>9250461.0961017199</v>
      </c>
      <c r="H33" s="475">
        <f>Энергия!L12</f>
        <v>9041051.6349696796</v>
      </c>
      <c r="I33" s="175"/>
      <c r="J33" s="175"/>
      <c r="K33" s="22"/>
    </row>
    <row r="34" spans="2:30" ht="12.75" customHeight="1" outlineLevel="4" x14ac:dyDescent="0.35">
      <c r="B34" s="320" t="s">
        <v>168</v>
      </c>
      <c r="C34" s="473" t="s">
        <v>167</v>
      </c>
      <c r="D34" s="475">
        <f>Энергия!H13</f>
        <v>41203.86564256229</v>
      </c>
      <c r="E34" s="475">
        <f>Энергия!I13</f>
        <v>19485.005464500413</v>
      </c>
      <c r="F34" s="475">
        <f>Энергия!J13</f>
        <v>29258.178380689751</v>
      </c>
      <c r="G34" s="475">
        <f>Энергия!K13</f>
        <v>14462.326435254599</v>
      </c>
      <c r="H34" s="475">
        <f>Энергия!L13</f>
        <v>10393.347778540699</v>
      </c>
      <c r="I34" s="175"/>
      <c r="J34" s="175"/>
      <c r="K34" s="22"/>
    </row>
    <row r="35" spans="2:30" ht="12.75" customHeight="1" outlineLevel="4" x14ac:dyDescent="0.35">
      <c r="B35" s="320" t="s">
        <v>169</v>
      </c>
      <c r="C35" s="473" t="s">
        <v>167</v>
      </c>
      <c r="D35" s="475">
        <f>Энергия!H14</f>
        <v>7315233.5264098458</v>
      </c>
      <c r="E35" s="475" t="str">
        <f>Энергия!I14</f>
        <v>n/a</v>
      </c>
      <c r="F35" s="475" t="str">
        <f>Энергия!J14</f>
        <v>n/a</v>
      </c>
      <c r="G35" s="475" t="str">
        <f>Энергия!K14</f>
        <v>n/a</v>
      </c>
      <c r="H35" s="475" t="str">
        <f>Энергия!L14</f>
        <v>n/a</v>
      </c>
      <c r="I35" s="175"/>
      <c r="J35" s="175"/>
      <c r="K35" s="22"/>
    </row>
    <row r="36" spans="2:30" ht="12.75" customHeight="1" outlineLevel="4" x14ac:dyDescent="0.35">
      <c r="B36" s="320" t="s">
        <v>172</v>
      </c>
      <c r="C36" s="473" t="s">
        <v>167</v>
      </c>
      <c r="D36" s="475">
        <f>Энергия!H15</f>
        <v>6709.0243679999994</v>
      </c>
      <c r="E36" s="475">
        <f>Энергия!I15</f>
        <v>6325.9033319999999</v>
      </c>
      <c r="F36" s="475">
        <f>Энергия!J15</f>
        <v>11015.155332</v>
      </c>
      <c r="G36" s="475">
        <f>Энергия!K15</f>
        <v>7722.57258</v>
      </c>
      <c r="H36" s="475">
        <f>Энергия!L15</f>
        <v>11989.427544</v>
      </c>
      <c r="I36" s="175"/>
      <c r="J36" s="175"/>
      <c r="K36" s="22"/>
    </row>
    <row r="37" spans="2:30" ht="25.5" customHeight="1" outlineLevel="4" x14ac:dyDescent="0.35">
      <c r="B37" s="466" t="s">
        <v>309</v>
      </c>
      <c r="C37" s="472" t="s">
        <v>318</v>
      </c>
      <c r="D37" s="552">
        <f>Энергия!C23</f>
        <v>2.2853351683243126</v>
      </c>
      <c r="E37" s="552">
        <f>Энергия!D23</f>
        <v>2.0837102391912534</v>
      </c>
      <c r="F37" s="552">
        <f>Энергия!E23</f>
        <v>2.1149665239739153</v>
      </c>
      <c r="G37" s="552">
        <f>Энергия!F23</f>
        <v>2.0687601596866796</v>
      </c>
      <c r="H37" s="552">
        <f>Энергия!G23</f>
        <v>2.0576206242355712</v>
      </c>
      <c r="I37" s="174"/>
      <c r="J37" s="174"/>
      <c r="K37" s="22"/>
    </row>
    <row r="38" spans="2:30" ht="25.5" customHeight="1" outlineLevel="4" x14ac:dyDescent="0.35">
      <c r="B38" s="466" t="s">
        <v>310</v>
      </c>
      <c r="C38" s="472" t="s">
        <v>318</v>
      </c>
      <c r="D38" s="552">
        <f>Энергия!H23</f>
        <v>0.1160183367608585</v>
      </c>
      <c r="E38" s="552">
        <f>Энергия!I23</f>
        <v>0.103913182493219</v>
      </c>
      <c r="F38" s="552">
        <f>Энергия!J23</f>
        <v>0.10222508136605102</v>
      </c>
      <c r="G38" s="552">
        <f>Энергия!K23</f>
        <v>0.1018798019191145</v>
      </c>
      <c r="H38" s="552">
        <f>Энергия!L23</f>
        <v>9.8342248662339621E-2</v>
      </c>
      <c r="I38" s="174"/>
      <c r="J38" s="174"/>
      <c r="K38" s="22"/>
    </row>
    <row r="39" spans="2:30" ht="13.5" outlineLevel="4" x14ac:dyDescent="0.35">
      <c r="B39" s="9"/>
      <c r="C39" s="142"/>
      <c r="D39" s="33"/>
      <c r="E39" s="33"/>
      <c r="F39" s="33"/>
      <c r="G39" s="33"/>
      <c r="H39" s="33"/>
      <c r="I39" s="170"/>
      <c r="J39" s="170"/>
      <c r="K39" s="22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2:30" ht="12.75" customHeight="1" outlineLevel="4" x14ac:dyDescent="0.35">
      <c r="B40" s="590" t="s">
        <v>311</v>
      </c>
      <c r="C40" s="591"/>
      <c r="D40" s="591"/>
      <c r="E40" s="591"/>
      <c r="F40" s="591"/>
      <c r="G40" s="591"/>
      <c r="H40" s="592"/>
      <c r="I40" s="176"/>
      <c r="J40" s="176"/>
      <c r="K40" s="2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2:30" s="12" customFormat="1" ht="15" customHeight="1" outlineLevel="4" x14ac:dyDescent="0.35">
      <c r="B41" s="462"/>
      <c r="C41" s="462"/>
      <c r="D41" s="454" t="s">
        <v>0</v>
      </c>
      <c r="E41" s="454">
        <v>2020</v>
      </c>
      <c r="F41" s="454">
        <v>2021</v>
      </c>
      <c r="G41" s="454">
        <v>2022</v>
      </c>
      <c r="H41" s="576">
        <v>2023</v>
      </c>
      <c r="I41" s="168"/>
      <c r="J41" s="168"/>
    </row>
    <row r="42" spans="2:30" ht="25.5" customHeight="1" outlineLevel="4" x14ac:dyDescent="0.35">
      <c r="B42" s="466" t="s">
        <v>148</v>
      </c>
      <c r="C42" s="472" t="s">
        <v>8</v>
      </c>
      <c r="D42" s="474">
        <f>Отходы!C40</f>
        <v>3291180.1123999995</v>
      </c>
      <c r="E42" s="474">
        <f>Отходы!D40</f>
        <v>18082.27248</v>
      </c>
      <c r="F42" s="474">
        <f>Отходы!E40</f>
        <v>13132.673299999999</v>
      </c>
      <c r="G42" s="474">
        <f>Отходы!F40</f>
        <v>8798.1490000000013</v>
      </c>
      <c r="H42" s="474">
        <f>Отходы!G40</f>
        <v>10082.597342660101</v>
      </c>
      <c r="I42" s="174"/>
      <c r="J42" s="174"/>
      <c r="K42" s="22"/>
    </row>
    <row r="43" spans="2:30" ht="25.5" customHeight="1" outlineLevel="4" x14ac:dyDescent="0.35">
      <c r="B43" s="466" t="s">
        <v>493</v>
      </c>
      <c r="C43" s="472" t="s">
        <v>8</v>
      </c>
      <c r="D43" s="474">
        <f>Отходы!C67</f>
        <v>8877.5170000000016</v>
      </c>
      <c r="E43" s="474">
        <f>Отходы!F67</f>
        <v>7985.8851999999997</v>
      </c>
      <c r="F43" s="474">
        <f>Отходы!I67</f>
        <v>12561.291300000001</v>
      </c>
      <c r="G43" s="474">
        <f>Отходы!L67</f>
        <v>2442.7510000000002</v>
      </c>
      <c r="H43" s="474">
        <f>Отходы!O67</f>
        <v>4377.1469999999999</v>
      </c>
      <c r="I43" s="174"/>
      <c r="J43" s="174"/>
      <c r="K43" s="22"/>
    </row>
    <row r="44" spans="2:30" ht="25.5" customHeight="1" outlineLevel="4" x14ac:dyDescent="0.35">
      <c r="B44" s="466" t="s">
        <v>150</v>
      </c>
      <c r="C44" s="472" t="s">
        <v>8</v>
      </c>
      <c r="D44" s="474">
        <f>Отходы!D94+Отходы!E94</f>
        <v>8875.9860300000018</v>
      </c>
      <c r="E44" s="474">
        <f>Отходы!H94+Отходы!I94</f>
        <v>4973.9405199999992</v>
      </c>
      <c r="F44" s="474">
        <f>Отходы!L94+Отходы!M94</f>
        <v>4065.7167999999997</v>
      </c>
      <c r="G44" s="474">
        <f>Отходы!P94+Отходы!Q94</f>
        <v>5776.0380000000005</v>
      </c>
      <c r="H44" s="474">
        <f>Отходы!T94+Отходы!U94</f>
        <v>4751.8223426601007</v>
      </c>
      <c r="I44" s="174"/>
      <c r="J44" s="174"/>
      <c r="K44" s="22"/>
    </row>
    <row r="45" spans="2:30" ht="12.75" customHeight="1" outlineLevel="4" x14ac:dyDescent="0.35">
      <c r="B45" s="25"/>
      <c r="C45" s="140"/>
      <c r="D45" s="37"/>
      <c r="E45" s="37"/>
      <c r="F45" s="37"/>
      <c r="G45" s="37"/>
      <c r="H45" s="37"/>
      <c r="I45" s="177"/>
      <c r="J45" s="177"/>
      <c r="K45" s="26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2:30" ht="12.75" customHeight="1" outlineLevel="4" x14ac:dyDescent="0.35">
      <c r="B46" s="590" t="s">
        <v>62</v>
      </c>
      <c r="C46" s="591"/>
      <c r="D46" s="591"/>
      <c r="E46" s="591"/>
      <c r="F46" s="591"/>
      <c r="G46" s="591"/>
      <c r="H46" s="592"/>
      <c r="I46" s="178"/>
      <c r="J46" s="178"/>
      <c r="K46" s="26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2:30" s="12" customFormat="1" ht="15" customHeight="1" outlineLevel="4" x14ac:dyDescent="0.35">
      <c r="B47" s="462"/>
      <c r="C47" s="462"/>
      <c r="D47" s="454" t="s">
        <v>0</v>
      </c>
      <c r="E47" s="454">
        <v>2020</v>
      </c>
      <c r="F47" s="454">
        <v>2021</v>
      </c>
      <c r="G47" s="454">
        <v>2022</v>
      </c>
      <c r="H47" s="576">
        <v>2023</v>
      </c>
      <c r="I47" s="168"/>
      <c r="J47" s="168"/>
    </row>
    <row r="48" spans="2:30" ht="25.5" customHeight="1" outlineLevel="4" x14ac:dyDescent="0.35">
      <c r="B48" s="466" t="s">
        <v>56</v>
      </c>
      <c r="C48" s="472" t="s">
        <v>499</v>
      </c>
      <c r="D48" s="474">
        <f>Водопользование!C10/1000000</f>
        <v>1311.3536690000001</v>
      </c>
      <c r="E48" s="474">
        <f>Водопользование!D10/1000000</f>
        <v>1346.534261</v>
      </c>
      <c r="F48" s="474">
        <f>Водопользование!E10/1000000</f>
        <v>1645.6024010000001</v>
      </c>
      <c r="G48" s="474">
        <f>Водопользование!F10/1000000</f>
        <v>1498.0206407480002</v>
      </c>
      <c r="H48" s="474">
        <f>Водопользование!G10/1000000</f>
        <v>1590.4144670000001</v>
      </c>
      <c r="I48" s="174"/>
      <c r="J48" s="174"/>
      <c r="K48" s="22"/>
    </row>
    <row r="49" spans="2:30" ht="12.75" customHeight="1" outlineLevel="4" x14ac:dyDescent="0.35">
      <c r="B49" s="320" t="s">
        <v>312</v>
      </c>
      <c r="C49" s="473" t="s">
        <v>1</v>
      </c>
      <c r="D49" s="476">
        <f>Водопользование!C26+Водопользование!C27</f>
        <v>0.41221738846342343</v>
      </c>
      <c r="E49" s="476">
        <f>Водопользование!D26+Водопользование!D27</f>
        <v>0.39324063140195142</v>
      </c>
      <c r="F49" s="476">
        <f>Водопользование!E26+Водопользование!E27+Водопользование!E25</f>
        <v>0.38841777370358649</v>
      </c>
      <c r="G49" s="476">
        <f>Водопользование!F26+Водопользование!F27+Водопользование!F25</f>
        <v>0.40146610559898788</v>
      </c>
      <c r="H49" s="476">
        <f>Водопользование!G27+Водопользование!G25</f>
        <v>1.5500092907542697E-2</v>
      </c>
      <c r="I49" s="175"/>
      <c r="J49" s="175"/>
      <c r="K49" s="22"/>
    </row>
    <row r="50" spans="2:30" ht="12.75" customHeight="1" outlineLevel="4" x14ac:dyDescent="0.35">
      <c r="B50" s="320" t="s">
        <v>89</v>
      </c>
      <c r="C50" s="473" t="s">
        <v>494</v>
      </c>
      <c r="D50" s="475">
        <f>Водопользование!C32</f>
        <v>34.707997149122853</v>
      </c>
      <c r="E50" s="475">
        <f>Водопользование!D32</f>
        <v>59.789265000038732</v>
      </c>
      <c r="F50" s="475">
        <f>Водопользование!E32</f>
        <v>62.954668941618145</v>
      </c>
      <c r="G50" s="475">
        <f>Водопользование!F32</f>
        <v>59.357023429839465</v>
      </c>
      <c r="H50" s="475">
        <f>Водопользование!G32</f>
        <v>62.24309527706383</v>
      </c>
      <c r="I50" s="175"/>
      <c r="J50" s="175"/>
      <c r="K50" s="22"/>
    </row>
    <row r="51" spans="2:30" ht="25.5" customHeight="1" outlineLevel="4" x14ac:dyDescent="0.35">
      <c r="B51" s="466" t="s">
        <v>65</v>
      </c>
      <c r="C51" s="472" t="s">
        <v>499</v>
      </c>
      <c r="D51" s="474">
        <f>Водопользование!C41/1000000</f>
        <v>1219.3444742215813</v>
      </c>
      <c r="E51" s="474">
        <f>Водопользование!D41/1000000</f>
        <v>1259.7322562300001</v>
      </c>
      <c r="F51" s="474">
        <f>Водопользование!E41/1000000</f>
        <v>1567.5951312</v>
      </c>
      <c r="G51" s="474">
        <f>Водопользование!F41/1000000</f>
        <v>1421.9235567400001</v>
      </c>
      <c r="H51" s="474">
        <f>Водопользование!G41/1000000</f>
        <v>1509.2610932</v>
      </c>
      <c r="I51" s="174"/>
      <c r="J51" s="174"/>
      <c r="K51" s="22"/>
    </row>
    <row r="52" spans="2:30" ht="25.5" customHeight="1" outlineLevel="4" x14ac:dyDescent="0.35">
      <c r="B52" s="466" t="s">
        <v>91</v>
      </c>
      <c r="C52" s="472" t="s">
        <v>499</v>
      </c>
      <c r="D52" s="474">
        <f>Водопользование!C69/1000000</f>
        <v>92.009194778418546</v>
      </c>
      <c r="E52" s="474">
        <f>Водопользование!D69/1000000</f>
        <v>86.802004769999982</v>
      </c>
      <c r="F52" s="474">
        <f>Водопользование!E69/1000000</f>
        <v>78.007269799999946</v>
      </c>
      <c r="G52" s="474">
        <f>Водопользование!F69/1000000</f>
        <v>76.097084008000138</v>
      </c>
      <c r="H52" s="474">
        <f>Водопользование!G69/1000000</f>
        <v>81.153373799999954</v>
      </c>
      <c r="I52" s="174"/>
      <c r="J52" s="174"/>
      <c r="K52" s="22"/>
    </row>
    <row r="53" spans="2:30" ht="12.75" customHeight="1" outlineLevel="4" x14ac:dyDescent="0.35">
      <c r="B53" s="320" t="s">
        <v>92</v>
      </c>
      <c r="C53" s="473" t="s">
        <v>1</v>
      </c>
      <c r="D53" s="476">
        <f>Водопользование!C70</f>
        <v>6.9900000000000004E-2</v>
      </c>
      <c r="E53" s="476">
        <f>Водопользование!D70</f>
        <v>4.9200000000000001E-2</v>
      </c>
      <c r="F53" s="476">
        <f>Водопользование!E70</f>
        <v>5.1900000000000002E-2</v>
      </c>
      <c r="G53" s="476">
        <f>Водопользование!F70</f>
        <v>5.8099999999999999E-2</v>
      </c>
      <c r="H53" s="476">
        <f>Водопользование!G70</f>
        <v>3.7147261654865503E-2</v>
      </c>
      <c r="I53" s="175"/>
      <c r="J53" s="175"/>
      <c r="K53" s="22"/>
    </row>
    <row r="54" spans="2:30" ht="12.75" customHeight="1" outlineLevel="4" x14ac:dyDescent="0.35">
      <c r="B54" s="25"/>
      <c r="C54" s="24"/>
      <c r="D54" s="37"/>
      <c r="E54" s="37"/>
      <c r="F54" s="37"/>
      <c r="G54" s="37"/>
      <c r="H54" s="37"/>
      <c r="I54" s="177"/>
      <c r="J54" s="177"/>
      <c r="K54" s="26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2:30" ht="12.75" customHeight="1" outlineLevel="4" x14ac:dyDescent="0.35">
      <c r="B55" s="606" t="s">
        <v>313</v>
      </c>
      <c r="C55" s="607"/>
      <c r="D55" s="607"/>
      <c r="E55" s="607"/>
      <c r="F55" s="607"/>
      <c r="G55" s="607"/>
      <c r="H55" s="608"/>
      <c r="I55" s="179"/>
      <c r="J55" s="179"/>
      <c r="K55" s="26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2:30" s="12" customFormat="1" ht="15" customHeight="1" outlineLevel="4" x14ac:dyDescent="0.35">
      <c r="B56" s="462"/>
      <c r="C56" s="462"/>
      <c r="D56" s="454" t="s">
        <v>0</v>
      </c>
      <c r="E56" s="454">
        <v>2020</v>
      </c>
      <c r="F56" s="454">
        <v>2021</v>
      </c>
      <c r="G56" s="454">
        <v>2022</v>
      </c>
      <c r="H56" s="576">
        <v>2023</v>
      </c>
      <c r="I56" s="168"/>
      <c r="J56" s="168"/>
    </row>
    <row r="57" spans="2:30" ht="25.5" customHeight="1" outlineLevel="4" x14ac:dyDescent="0.35">
      <c r="B57" s="466" t="s">
        <v>24</v>
      </c>
      <c r="C57" s="472" t="s">
        <v>8</v>
      </c>
      <c r="D57" s="474">
        <f>Материалы!C11</f>
        <v>6249.0189999999993</v>
      </c>
      <c r="E57" s="474">
        <f>Материалы!D11</f>
        <v>4550.5595000000003</v>
      </c>
      <c r="F57" s="474">
        <f>Материалы!E11</f>
        <v>4585.52405</v>
      </c>
      <c r="G57" s="474">
        <f>Материалы!F11</f>
        <v>4281.6579600000005</v>
      </c>
      <c r="H57" s="474">
        <f>Материалы!G11</f>
        <v>4756.5082999999995</v>
      </c>
      <c r="I57" s="174"/>
      <c r="J57" s="174"/>
      <c r="K57" s="22"/>
    </row>
    <row r="58" spans="2:30" ht="12.75" customHeight="1" outlineLevel="4" x14ac:dyDescent="0.35">
      <c r="B58" s="320" t="s">
        <v>441</v>
      </c>
      <c r="C58" s="473" t="s">
        <v>8</v>
      </c>
      <c r="D58" s="475">
        <f>Материалы!C12</f>
        <v>6249.0099999999993</v>
      </c>
      <c r="E58" s="475">
        <f>Материалы!D12</f>
        <v>4550.4216999999999</v>
      </c>
      <c r="F58" s="475">
        <f>Материалы!E12</f>
        <v>4438.6262100000004</v>
      </c>
      <c r="G58" s="475">
        <f>Материалы!F12</f>
        <v>4122.3009900000006</v>
      </c>
      <c r="H58" s="475">
        <f>Материалы!G12</f>
        <v>4592.8302999999996</v>
      </c>
      <c r="I58" s="175"/>
      <c r="J58" s="175"/>
      <c r="K58" s="22"/>
    </row>
    <row r="59" spans="2:30" ht="12.75" customHeight="1" outlineLevel="4" x14ac:dyDescent="0.35">
      <c r="B59" s="320" t="s">
        <v>314</v>
      </c>
      <c r="C59" s="473" t="s">
        <v>8</v>
      </c>
      <c r="D59" s="475">
        <f>Материалы!C25</f>
        <v>8.9999999999999993E-3</v>
      </c>
      <c r="E59" s="475">
        <f>Материалы!D25</f>
        <v>0.13780000000000001</v>
      </c>
      <c r="F59" s="475">
        <f>Материалы!E25</f>
        <v>146.89784</v>
      </c>
      <c r="G59" s="475">
        <f>Материалы!F25</f>
        <v>159.35697000000002</v>
      </c>
      <c r="H59" s="475">
        <f>Материалы!G25</f>
        <v>163.678</v>
      </c>
      <c r="I59" s="175"/>
      <c r="J59" s="175"/>
      <c r="K59" s="22"/>
    </row>
    <row r="60" spans="2:30" ht="13.5" outlineLevel="4" x14ac:dyDescent="0.35">
      <c r="B60" s="477"/>
      <c r="C60" s="478"/>
      <c r="D60" s="479"/>
      <c r="E60" s="479"/>
      <c r="F60" s="479"/>
      <c r="G60" s="479"/>
      <c r="H60" s="479"/>
      <c r="I60" s="180"/>
      <c r="J60" s="180"/>
      <c r="K60" s="27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</row>
    <row r="61" spans="2:30" s="21" customFormat="1" ht="15" customHeight="1" outlineLevel="4" x14ac:dyDescent="0.35">
      <c r="B61" s="459" t="s">
        <v>495</v>
      </c>
      <c r="C61" s="20"/>
      <c r="D61" s="41"/>
      <c r="E61" s="41"/>
      <c r="F61" s="41"/>
      <c r="G61" s="41"/>
      <c r="H61" s="41"/>
      <c r="I61" s="168"/>
      <c r="J61" s="168"/>
    </row>
    <row r="62" spans="2:30" s="12" customFormat="1" ht="15" customHeight="1" outlineLevel="4" x14ac:dyDescent="0.35">
      <c r="B62" s="19"/>
      <c r="C62" s="20"/>
      <c r="D62" s="41"/>
      <c r="E62" s="41"/>
      <c r="F62" s="41"/>
      <c r="G62" s="41"/>
      <c r="H62" s="41"/>
      <c r="I62" s="168"/>
      <c r="J62" s="168"/>
      <c r="K62" s="27"/>
    </row>
    <row r="63" spans="2:30" s="12" customFormat="1" ht="15" customHeight="1" outlineLevel="7" x14ac:dyDescent="0.35">
      <c r="B63" s="590" t="s">
        <v>293</v>
      </c>
      <c r="C63" s="591"/>
      <c r="D63" s="591"/>
      <c r="E63" s="591"/>
      <c r="F63" s="591"/>
      <c r="G63" s="591"/>
      <c r="H63" s="592"/>
      <c r="I63" s="179"/>
      <c r="J63" s="179"/>
    </row>
    <row r="64" spans="2:30" s="12" customFormat="1" ht="15" customHeight="1" outlineLevel="7" x14ac:dyDescent="0.35">
      <c r="B64" s="462"/>
      <c r="C64" s="462"/>
      <c r="D64" s="454" t="s">
        <v>0</v>
      </c>
      <c r="E64" s="454">
        <v>2020</v>
      </c>
      <c r="F64" s="454">
        <v>2021</v>
      </c>
      <c r="G64" s="454">
        <v>2022</v>
      </c>
      <c r="H64" s="576">
        <v>2023</v>
      </c>
      <c r="I64" s="179"/>
      <c r="J64" s="179"/>
    </row>
    <row r="65" spans="2:11" ht="25.5" customHeight="1" outlineLevel="4" x14ac:dyDescent="0.35">
      <c r="B65" s="466" t="s">
        <v>319</v>
      </c>
      <c r="C65" s="472" t="s">
        <v>220</v>
      </c>
      <c r="D65" s="481">
        <f>'Структура персонала'!C15+'Структура персонала'!H15+'Структура персонала'!M15+'Структура персонала'!R15+'Структура персонала'!AB15</f>
        <v>2406</v>
      </c>
      <c r="E65" s="481">
        <f>'Структура персонала'!D15+'Структура персонала'!I15+'Структура персонала'!N15+'Структура персонала'!S15+'Структура персонала'!AC15</f>
        <v>1426</v>
      </c>
      <c r="F65" s="481">
        <f>'Структура персонала'!E15+'Структура персонала'!J15+'Структура персонала'!O15+'Структура персонала'!T15+'Структура персонала'!AD15</f>
        <v>1411</v>
      </c>
      <c r="G65" s="481">
        <f>'Структура персонала'!F15+'Структура персонала'!K15+'Структура персонала'!P15+'Структура персонала'!U15+'Структура персонала'!Z15+'Структура персонала'!AE15</f>
        <v>1461</v>
      </c>
      <c r="H65" s="481">
        <f>'Структура персонала'!G15+'Структура персонала'!L15+'Структура персонала'!Q15+'Структура персонала'!V15+'Структура персонала'!AA15+'Структура персонала'!AF15</f>
        <v>1506</v>
      </c>
      <c r="I65" s="174"/>
      <c r="J65" s="174"/>
      <c r="K65" s="22"/>
    </row>
    <row r="66" spans="2:11" ht="13.5" outlineLevel="4" x14ac:dyDescent="0.35">
      <c r="B66" s="598" t="s">
        <v>417</v>
      </c>
      <c r="C66" s="599"/>
      <c r="D66" s="599"/>
      <c r="E66" s="599"/>
      <c r="F66" s="599"/>
      <c r="G66" s="599"/>
      <c r="H66" s="600"/>
      <c r="I66" s="174"/>
      <c r="J66" s="174"/>
      <c r="K66" s="22"/>
    </row>
    <row r="67" spans="2:11" ht="12.75" customHeight="1" outlineLevel="4" x14ac:dyDescent="0.35">
      <c r="B67" s="320" t="s">
        <v>320</v>
      </c>
      <c r="C67" s="473" t="s">
        <v>220</v>
      </c>
      <c r="D67" s="482">
        <f>'Структура персонала'!C16+'Структура персонала'!H16+'Структура персонала'!M16+'Структура персонала'!R16+'Структура персонала'!AB16</f>
        <v>636</v>
      </c>
      <c r="E67" s="482">
        <f>'Структура персонала'!D16+'Структура персонала'!I16+'Структура персонала'!N16+'Структура персонала'!S16+'Структура персонала'!AC16</f>
        <v>425</v>
      </c>
      <c r="F67" s="482">
        <f>'Структура персонала'!E16+'Структура персонала'!J16+'Структура персонала'!O16+'Структура персонала'!T16+'Структура персонала'!AD16</f>
        <v>419</v>
      </c>
      <c r="G67" s="482">
        <f>'Структура персонала'!F16+'Структура персонала'!K16+'Структура персонала'!P16+'Структура персонала'!U16+'Структура персонала'!Z16+'Структура персонала'!AE16</f>
        <v>424</v>
      </c>
      <c r="H67" s="482">
        <f>'Структура персонала'!G16+'Структура персонала'!L16+'Структура персонала'!Q16+'Структура персонала'!V16+'Структура персонала'!AA16+'Структура персонала'!AF16</f>
        <v>438</v>
      </c>
      <c r="I67" s="175"/>
      <c r="J67" s="175"/>
      <c r="K67" s="22"/>
    </row>
    <row r="68" spans="2:11" ht="12.75" customHeight="1" outlineLevel="4" x14ac:dyDescent="0.35">
      <c r="B68" s="320" t="s">
        <v>321</v>
      </c>
      <c r="C68" s="473" t="s">
        <v>220</v>
      </c>
      <c r="D68" s="482">
        <f>'Структура персонала'!C17+'Структура персонала'!H17+'Структура персонала'!M17+'Структура персонала'!R17+'Структура персонала'!AB17</f>
        <v>1770</v>
      </c>
      <c r="E68" s="482">
        <f>'Структура персонала'!D17+'Структура персонала'!I17+'Структура персонала'!N17+'Структура персонала'!S17+'Структура персонала'!AC17</f>
        <v>1001</v>
      </c>
      <c r="F68" s="482">
        <f>'Структура персонала'!E17+'Структура персонала'!J17+'Структура персонала'!O17+'Структура персонала'!T17+'Структура персонала'!AD17</f>
        <v>992</v>
      </c>
      <c r="G68" s="482">
        <f>'Структура персонала'!F17+'Структура персонала'!K17+'Структура персонала'!P17+'Структура персонала'!U17+'Структура персонала'!Z17+'Структура персонала'!AE17</f>
        <v>1037</v>
      </c>
      <c r="H68" s="482">
        <f>'Структура персонала'!G17+'Структура персонала'!L17+'Структура персонала'!Q17+'Структура персонала'!V17+'Структура персонала'!AA17+'Структура персонала'!AF17</f>
        <v>1068</v>
      </c>
      <c r="I68" s="175"/>
      <c r="J68" s="175"/>
      <c r="K68" s="22"/>
    </row>
    <row r="69" spans="2:11" ht="12.75" customHeight="1" outlineLevel="4" x14ac:dyDescent="0.35">
      <c r="B69" s="598" t="s">
        <v>497</v>
      </c>
      <c r="C69" s="599"/>
      <c r="D69" s="599"/>
      <c r="E69" s="599"/>
      <c r="F69" s="599"/>
      <c r="G69" s="599"/>
      <c r="H69" s="600"/>
      <c r="I69" s="175"/>
      <c r="J69" s="175"/>
      <c r="K69" s="22"/>
    </row>
    <row r="70" spans="2:11" ht="12.75" customHeight="1" outlineLevel="4" x14ac:dyDescent="0.35">
      <c r="B70" s="320" t="s">
        <v>322</v>
      </c>
      <c r="C70" s="473" t="s">
        <v>220</v>
      </c>
      <c r="D70" s="482">
        <f>'Структура персонала'!C43</f>
        <v>197</v>
      </c>
      <c r="E70" s="482">
        <f>'Структура персонала'!D43</f>
        <v>80</v>
      </c>
      <c r="F70" s="482">
        <f>'Структура персонала'!E43</f>
        <v>85</v>
      </c>
      <c r="G70" s="482">
        <f>'Структура персонала'!F43</f>
        <v>94</v>
      </c>
      <c r="H70" s="482">
        <f>'Структура персонала'!G43</f>
        <v>105</v>
      </c>
      <c r="I70" s="175"/>
      <c r="J70" s="175"/>
      <c r="K70" s="22"/>
    </row>
    <row r="71" spans="2:11" ht="12.75" customHeight="1" outlineLevel="4" x14ac:dyDescent="0.35">
      <c r="B71" s="320" t="s">
        <v>323</v>
      </c>
      <c r="C71" s="473" t="s">
        <v>220</v>
      </c>
      <c r="D71" s="482">
        <f>'Структура персонала'!H43</f>
        <v>1729</v>
      </c>
      <c r="E71" s="482">
        <f>'Структура персонала'!I43</f>
        <v>998</v>
      </c>
      <c r="F71" s="482">
        <f>'Структура персонала'!J43</f>
        <v>963</v>
      </c>
      <c r="G71" s="482">
        <f>'Структура персонала'!K43</f>
        <v>1029</v>
      </c>
      <c r="H71" s="482">
        <f>'Структура персонала'!L43</f>
        <v>997</v>
      </c>
      <c r="I71" s="175"/>
      <c r="J71" s="175"/>
      <c r="K71" s="22"/>
    </row>
    <row r="72" spans="2:11" ht="12.75" customHeight="1" outlineLevel="4" x14ac:dyDescent="0.35">
      <c r="B72" s="320" t="s">
        <v>324</v>
      </c>
      <c r="C72" s="473" t="s">
        <v>220</v>
      </c>
      <c r="D72" s="482">
        <f>'Структура персонала'!M43</f>
        <v>480</v>
      </c>
      <c r="E72" s="482">
        <f>'Структура персонала'!N43</f>
        <v>348</v>
      </c>
      <c r="F72" s="482">
        <f>'Структура персонала'!O43</f>
        <v>363</v>
      </c>
      <c r="G72" s="482">
        <f>'Структура персонала'!P43</f>
        <v>338</v>
      </c>
      <c r="H72" s="482">
        <f>'Структура персонала'!Q43</f>
        <v>404</v>
      </c>
      <c r="I72" s="175"/>
      <c r="J72" s="175"/>
      <c r="K72" s="22"/>
    </row>
    <row r="73" spans="2:11" ht="12.75" customHeight="1" outlineLevel="4" x14ac:dyDescent="0.35">
      <c r="B73" s="598" t="s">
        <v>498</v>
      </c>
      <c r="C73" s="599"/>
      <c r="D73" s="599"/>
      <c r="E73" s="599"/>
      <c r="F73" s="599"/>
      <c r="G73" s="599"/>
      <c r="H73" s="600"/>
      <c r="I73" s="175"/>
      <c r="J73" s="175"/>
      <c r="K73" s="22"/>
    </row>
    <row r="74" spans="2:11" ht="12.75" customHeight="1" outlineLevel="4" x14ac:dyDescent="0.35">
      <c r="B74" s="320" t="s">
        <v>325</v>
      </c>
      <c r="C74" s="473" t="s">
        <v>220</v>
      </c>
      <c r="D74" s="482">
        <f>'Структура персонала'!C64</f>
        <v>22</v>
      </c>
      <c r="E74" s="482">
        <f>'Структура персонала'!D64</f>
        <v>21</v>
      </c>
      <c r="F74" s="482">
        <f>'Структура персонала'!E64</f>
        <v>21</v>
      </c>
      <c r="G74" s="482">
        <f>'Структура персонала'!F64</f>
        <v>24</v>
      </c>
      <c r="H74" s="482">
        <f>'Структура персонала'!G64</f>
        <v>25</v>
      </c>
      <c r="I74" s="175"/>
      <c r="J74" s="175"/>
      <c r="K74" s="22"/>
    </row>
    <row r="75" spans="2:11" ht="12.75" customHeight="1" outlineLevel="4" x14ac:dyDescent="0.35">
      <c r="B75" s="320" t="s">
        <v>326</v>
      </c>
      <c r="C75" s="473" t="s">
        <v>220</v>
      </c>
      <c r="D75" s="482">
        <f>'Структура персонала'!H64</f>
        <v>419</v>
      </c>
      <c r="E75" s="482">
        <f>'Структура персонала'!I64</f>
        <v>265</v>
      </c>
      <c r="F75" s="482">
        <f>'Структура персонала'!J64</f>
        <v>285</v>
      </c>
      <c r="G75" s="482">
        <f>'Структура персонала'!K64</f>
        <v>298</v>
      </c>
      <c r="H75" s="482">
        <f>'Структура персонала'!L64</f>
        <v>313</v>
      </c>
      <c r="I75" s="175"/>
      <c r="J75" s="175"/>
      <c r="K75" s="22"/>
    </row>
    <row r="76" spans="2:11" ht="12.75" customHeight="1" outlineLevel="4" x14ac:dyDescent="0.35">
      <c r="B76" s="320" t="s">
        <v>327</v>
      </c>
      <c r="C76" s="473" t="s">
        <v>220</v>
      </c>
      <c r="D76" s="482">
        <f>'Структура персонала'!M64</f>
        <v>876</v>
      </c>
      <c r="E76" s="482">
        <f>'Структура персонала'!N64</f>
        <v>631</v>
      </c>
      <c r="F76" s="482">
        <f>'Структура персонала'!O64</f>
        <v>606</v>
      </c>
      <c r="G76" s="482">
        <f>'Структура персонала'!P64</f>
        <v>638</v>
      </c>
      <c r="H76" s="482">
        <f>'Структура персонала'!Q64</f>
        <v>646</v>
      </c>
      <c r="I76" s="175"/>
      <c r="J76" s="175"/>
      <c r="K76" s="22"/>
    </row>
    <row r="77" spans="2:11" ht="12.75" customHeight="1" outlineLevel="4" x14ac:dyDescent="0.35">
      <c r="B77" s="320" t="s">
        <v>496</v>
      </c>
      <c r="C77" s="473" t="s">
        <v>220</v>
      </c>
      <c r="D77" s="482">
        <f>'Структура персонала'!R64</f>
        <v>1089</v>
      </c>
      <c r="E77" s="482">
        <f>'Структура персонала'!S64</f>
        <v>509</v>
      </c>
      <c r="F77" s="482">
        <f>'Структура персонала'!T64</f>
        <v>499</v>
      </c>
      <c r="G77" s="482">
        <f>'Структура персонала'!U64</f>
        <v>501</v>
      </c>
      <c r="H77" s="482">
        <f>'Структура персонала'!V64</f>
        <v>522</v>
      </c>
      <c r="I77" s="175"/>
      <c r="J77" s="175"/>
      <c r="K77" s="22"/>
    </row>
    <row r="78" spans="2:11" ht="25.5" customHeight="1" outlineLevel="4" x14ac:dyDescent="0.35">
      <c r="B78" s="466" t="s">
        <v>241</v>
      </c>
      <c r="C78" s="472" t="s">
        <v>1</v>
      </c>
      <c r="D78" s="549">
        <f>'Новые сотрудники и текучесть'!C24</f>
        <v>8.8191545411917663E-2</v>
      </c>
      <c r="E78" s="549">
        <f>'Новые сотрудники и текучесть'!D24</f>
        <v>6.9209218135477049E-2</v>
      </c>
      <c r="F78" s="549">
        <f>'Новые сотрудники и текучесть'!E24</f>
        <v>7.1047873241121093E-2</v>
      </c>
      <c r="G78" s="549">
        <f>'Новые сотрудники и текучесть'!F24</f>
        <v>8.5783358028542464E-2</v>
      </c>
      <c r="H78" s="549">
        <f>'Новые сотрудники и текучесть'!G24</f>
        <v>8.4998742018618137E-2</v>
      </c>
      <c r="I78" s="174"/>
      <c r="J78" s="174"/>
      <c r="K78" s="22"/>
    </row>
    <row r="79" spans="2:11" s="12" customFormat="1" ht="15" customHeight="1" outlineLevel="7" x14ac:dyDescent="0.35">
      <c r="B79" s="23"/>
      <c r="C79" s="21"/>
      <c r="D79" s="112"/>
      <c r="E79" s="112"/>
      <c r="F79" s="112"/>
      <c r="G79" s="112"/>
      <c r="H79" s="112"/>
      <c r="I79" s="181"/>
      <c r="J79" s="181"/>
    </row>
    <row r="80" spans="2:11" s="12" customFormat="1" ht="15" customHeight="1" outlineLevel="7" x14ac:dyDescent="0.35">
      <c r="B80" s="590" t="s">
        <v>351</v>
      </c>
      <c r="C80" s="591"/>
      <c r="D80" s="591"/>
      <c r="E80" s="591"/>
      <c r="F80" s="591"/>
      <c r="G80" s="591"/>
      <c r="H80" s="592"/>
      <c r="I80" s="179"/>
      <c r="J80" s="179"/>
    </row>
    <row r="81" spans="2:30" s="12" customFormat="1" ht="15" customHeight="1" outlineLevel="7" x14ac:dyDescent="0.35">
      <c r="B81" s="462"/>
      <c r="C81" s="462"/>
      <c r="D81" s="454" t="s">
        <v>0</v>
      </c>
      <c r="E81" s="454">
        <v>2020</v>
      </c>
      <c r="F81" s="454">
        <v>2021</v>
      </c>
      <c r="G81" s="454">
        <v>2022</v>
      </c>
      <c r="H81" s="576">
        <v>2023</v>
      </c>
      <c r="I81" s="179"/>
      <c r="J81" s="179"/>
    </row>
    <row r="82" spans="2:30" ht="25.5" customHeight="1" outlineLevel="4" x14ac:dyDescent="0.35">
      <c r="B82" s="466" t="s">
        <v>552</v>
      </c>
      <c r="C82" s="472" t="s">
        <v>1</v>
      </c>
      <c r="D82" s="550">
        <f>'Структура персонала'!C85</f>
        <v>0.87281795511221905</v>
      </c>
      <c r="E82" s="550">
        <f>'Структура персонала'!D85</f>
        <v>0.797752808988764</v>
      </c>
      <c r="F82" s="550">
        <f>'Структура персонала'!E85</f>
        <v>0.79243937232524997</v>
      </c>
      <c r="G82" s="551">
        <f>'Структура персонала'!F85</f>
        <v>1</v>
      </c>
      <c r="H82" s="551">
        <f>'Структура персонала'!G85</f>
        <v>1</v>
      </c>
      <c r="I82" s="174"/>
      <c r="J82" s="174"/>
      <c r="K82" s="22"/>
    </row>
    <row r="83" spans="2:30" ht="25.5" customHeight="1" outlineLevel="4" x14ac:dyDescent="0.35">
      <c r="B83" s="466" t="s">
        <v>328</v>
      </c>
      <c r="C83" s="472" t="s">
        <v>220</v>
      </c>
      <c r="D83" s="481">
        <f>'Декретный отпуск'!C14</f>
        <v>36</v>
      </c>
      <c r="E83" s="481">
        <f>'Декретный отпуск'!D14</f>
        <v>20</v>
      </c>
      <c r="F83" s="481">
        <f>'Декретный отпуск'!E14</f>
        <v>24</v>
      </c>
      <c r="G83" s="481">
        <f>'Декретный отпуск'!F14</f>
        <v>25</v>
      </c>
      <c r="H83" s="481">
        <f>'Декретный отпуск'!G14</f>
        <v>16</v>
      </c>
      <c r="I83" s="174"/>
      <c r="J83" s="174"/>
      <c r="K83" s="22"/>
    </row>
    <row r="84" spans="2:30" ht="25.5" customHeight="1" outlineLevel="4" x14ac:dyDescent="0.35">
      <c r="B84" s="466" t="s">
        <v>329</v>
      </c>
      <c r="C84" s="472" t="s">
        <v>337</v>
      </c>
      <c r="D84" s="474">
        <f>Обучение!C9</f>
        <v>63.637448046550283</v>
      </c>
      <c r="E84" s="474">
        <f>Обучение!D9</f>
        <v>53.498001402524537</v>
      </c>
      <c r="F84" s="474">
        <f>Обучение!E9</f>
        <v>95.773919206236712</v>
      </c>
      <c r="G84" s="474">
        <f>Обучение!F9</f>
        <v>75.542778918548933</v>
      </c>
      <c r="H84" s="474">
        <f>Обучение!G9</f>
        <v>88.404382470119515</v>
      </c>
      <c r="I84" s="174"/>
      <c r="J84" s="174"/>
      <c r="K84" s="22"/>
    </row>
    <row r="85" spans="2:30" ht="25.5" customHeight="1" outlineLevel="4" x14ac:dyDescent="0.35">
      <c r="B85" s="466" t="s">
        <v>553</v>
      </c>
      <c r="C85" s="472" t="s">
        <v>1</v>
      </c>
      <c r="D85" s="550">
        <f>'Обратная связь'!C9</f>
        <v>0.92975893599334991</v>
      </c>
      <c r="E85" s="550">
        <f>'Обратная связь'!D9</f>
        <v>0.95091164095371672</v>
      </c>
      <c r="F85" s="550">
        <f>'Обратная связь'!E9</f>
        <v>0.98299078667611628</v>
      </c>
      <c r="G85" s="550">
        <f>'Обратная связь'!F9</f>
        <v>0.9883641341546886</v>
      </c>
      <c r="H85" s="550">
        <f>'Обратная связь'!G9</f>
        <v>0.98937583001328022</v>
      </c>
      <c r="I85" s="174"/>
      <c r="J85" s="174"/>
      <c r="K85" s="22"/>
    </row>
    <row r="86" spans="2:30" ht="13.5" customHeight="1" outlineLevel="7" x14ac:dyDescent="0.35">
      <c r="B86" s="4"/>
      <c r="C86" s="4"/>
      <c r="D86" s="39"/>
      <c r="E86" s="39"/>
      <c r="F86" s="39"/>
      <c r="G86" s="39"/>
      <c r="H86" s="39"/>
      <c r="I86" s="182"/>
      <c r="J86" s="182"/>
      <c r="K86" s="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</row>
    <row r="87" spans="2:30" ht="13.5" customHeight="1" outlineLevel="7" x14ac:dyDescent="0.35">
      <c r="B87" s="590" t="s">
        <v>350</v>
      </c>
      <c r="C87" s="591"/>
      <c r="D87" s="591"/>
      <c r="E87" s="591"/>
      <c r="F87" s="591"/>
      <c r="G87" s="591"/>
      <c r="H87" s="592"/>
      <c r="I87" s="179"/>
      <c r="J87" s="179"/>
      <c r="K87" s="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</row>
    <row r="88" spans="2:30" s="12" customFormat="1" ht="15" customHeight="1" outlineLevel="7" x14ac:dyDescent="0.35">
      <c r="B88" s="462"/>
      <c r="C88" s="462"/>
      <c r="D88" s="454" t="s">
        <v>0</v>
      </c>
      <c r="E88" s="454">
        <v>2020</v>
      </c>
      <c r="F88" s="454">
        <v>2021</v>
      </c>
      <c r="G88" s="454">
        <v>2022</v>
      </c>
      <c r="H88" s="576">
        <v>2023</v>
      </c>
      <c r="I88" s="179"/>
      <c r="J88" s="179"/>
    </row>
    <row r="89" spans="2:30" ht="13.5" outlineLevel="4" x14ac:dyDescent="0.35">
      <c r="B89" s="601" t="s">
        <v>331</v>
      </c>
      <c r="C89" s="602"/>
      <c r="D89" s="602"/>
      <c r="E89" s="602"/>
      <c r="F89" s="602"/>
      <c r="G89" s="602"/>
      <c r="H89" s="603"/>
      <c r="I89" s="174"/>
      <c r="J89" s="174"/>
      <c r="K89" s="22"/>
    </row>
    <row r="90" spans="2:30" ht="12.75" customHeight="1" outlineLevel="4" x14ac:dyDescent="0.35">
      <c r="B90" s="320" t="s">
        <v>332</v>
      </c>
      <c r="C90" s="473" t="s">
        <v>2</v>
      </c>
      <c r="D90" s="475">
        <f>Вознаграждения!C19</f>
        <v>0.79449129057636014</v>
      </c>
      <c r="E90" s="475">
        <f>Вознаграждения!D19</f>
        <v>0.74306131121006225</v>
      </c>
      <c r="F90" s="475">
        <f>Вознаграждения!E19</f>
        <v>0.99303202283672065</v>
      </c>
      <c r="G90" s="475">
        <f>Вознаграждения!F19</f>
        <v>0.90486609717713562</v>
      </c>
      <c r="H90" s="475">
        <f>Вознаграждения!G19</f>
        <v>0.95934529051850304</v>
      </c>
      <c r="I90" s="175"/>
      <c r="J90" s="175"/>
      <c r="K90" s="22"/>
    </row>
    <row r="91" spans="2:30" ht="12.75" customHeight="1" outlineLevel="4" x14ac:dyDescent="0.35">
      <c r="B91" s="320" t="s">
        <v>333</v>
      </c>
      <c r="C91" s="473" t="s">
        <v>2</v>
      </c>
      <c r="D91" s="475">
        <f>Вознаграждения!C20</f>
        <v>0.92373937412442386</v>
      </c>
      <c r="E91" s="475">
        <f>Вознаграждения!D20</f>
        <v>0.92292583915833393</v>
      </c>
      <c r="F91" s="475">
        <f>Вознаграждения!E20</f>
        <v>0.92634105816404244</v>
      </c>
      <c r="G91" s="475">
        <f>Вознаграждения!F20</f>
        <v>0.8558742852796426</v>
      </c>
      <c r="H91" s="475">
        <f>Вознаграждения!G20</f>
        <v>0.81944317396443056</v>
      </c>
      <c r="I91" s="175"/>
      <c r="J91" s="175"/>
      <c r="K91" s="22"/>
    </row>
    <row r="92" spans="2:30" ht="12.75" customHeight="1" outlineLevel="4" x14ac:dyDescent="0.35">
      <c r="B92" s="320" t="s">
        <v>330</v>
      </c>
      <c r="C92" s="473" t="s">
        <v>2</v>
      </c>
      <c r="D92" s="475">
        <f>Вознаграждения!C21</f>
        <v>0.72845657153012</v>
      </c>
      <c r="E92" s="475">
        <f>Вознаграждения!D21</f>
        <v>0.72926975469438726</v>
      </c>
      <c r="F92" s="475">
        <f>Вознаграждения!E21</f>
        <v>0.77064378261201349</v>
      </c>
      <c r="G92" s="475">
        <f>Вознаграждения!F21</f>
        <v>0.5882513798365705</v>
      </c>
      <c r="H92" s="475">
        <f>Вознаграждения!G21</f>
        <v>0.72787211789603923</v>
      </c>
      <c r="I92" s="175"/>
      <c r="J92" s="175"/>
      <c r="K92" s="22"/>
    </row>
    <row r="93" spans="2:30" ht="12.75" customHeight="1" outlineLevel="4" x14ac:dyDescent="0.35">
      <c r="B93" s="320" t="s">
        <v>334</v>
      </c>
      <c r="C93" s="473" t="s">
        <v>2</v>
      </c>
      <c r="D93" s="475">
        <f>Вознаграждения!C22</f>
        <v>0.69768015671491956</v>
      </c>
      <c r="E93" s="475">
        <f>Вознаграждения!D22</f>
        <v>0.69629633346182429</v>
      </c>
      <c r="F93" s="475">
        <f>Вознаграждения!E22</f>
        <v>0.68436662786082625</v>
      </c>
      <c r="G93" s="475">
        <f>Вознаграждения!F22</f>
        <v>0.68462488755970252</v>
      </c>
      <c r="H93" s="475">
        <f>Вознаграждения!G22</f>
        <v>0.74110432172103347</v>
      </c>
      <c r="I93" s="175"/>
      <c r="J93" s="175"/>
      <c r="K93" s="22"/>
    </row>
    <row r="94" spans="2:30" ht="14.25" customHeight="1" outlineLevel="4" x14ac:dyDescent="0.35">
      <c r="B94" s="601" t="s">
        <v>336</v>
      </c>
      <c r="C94" s="602"/>
      <c r="D94" s="602"/>
      <c r="E94" s="602"/>
      <c r="F94" s="602"/>
      <c r="G94" s="602"/>
      <c r="H94" s="603"/>
      <c r="I94" s="174"/>
      <c r="J94" s="174"/>
      <c r="K94" s="22"/>
    </row>
    <row r="95" spans="2:30" ht="12.75" customHeight="1" outlineLevel="4" x14ac:dyDescent="0.35">
      <c r="B95" s="320" t="s">
        <v>58</v>
      </c>
      <c r="C95" s="473" t="s">
        <v>2</v>
      </c>
      <c r="D95" s="475" t="str">
        <f>Вознаграждения!C30</f>
        <v>n/a</v>
      </c>
      <c r="E95" s="475" t="str">
        <f>Вознаграждения!D30</f>
        <v>n/a</v>
      </c>
      <c r="F95" s="475" t="str">
        <f>Вознаграждения!E30</f>
        <v>n/a</v>
      </c>
      <c r="G95" s="475">
        <f>Вознаграждения!F30</f>
        <v>5.7772805904739934</v>
      </c>
      <c r="H95" s="475">
        <f>Вознаграждения!G30</f>
        <v>4.08</v>
      </c>
      <c r="I95" s="175"/>
      <c r="J95" s="175"/>
      <c r="K95" s="22"/>
    </row>
    <row r="96" spans="2:30" ht="12.75" customHeight="1" outlineLevel="4" x14ac:dyDescent="0.35">
      <c r="B96" s="320" t="s">
        <v>361</v>
      </c>
      <c r="C96" s="473" t="s">
        <v>2</v>
      </c>
      <c r="D96" s="475" t="str">
        <f>Вознаграждения!C31</f>
        <v>n/a</v>
      </c>
      <c r="E96" s="475" t="str">
        <f>Вознаграждения!D31</f>
        <v>n/a</v>
      </c>
      <c r="F96" s="475" t="str">
        <f>Вознаграждения!E31</f>
        <v>n/a</v>
      </c>
      <c r="G96" s="475">
        <f>Вознаграждения!F31</f>
        <v>3.5303571662282254</v>
      </c>
      <c r="H96" s="475">
        <f>Вознаграждения!G31</f>
        <v>3.1</v>
      </c>
      <c r="I96" s="175"/>
      <c r="J96" s="175"/>
      <c r="K96" s="22"/>
    </row>
    <row r="97" spans="2:30" ht="12.75" customHeight="1" outlineLevel="4" x14ac:dyDescent="0.35">
      <c r="B97" s="320" t="s">
        <v>207</v>
      </c>
      <c r="C97" s="473" t="s">
        <v>2</v>
      </c>
      <c r="D97" s="475">
        <f>Вознаграждения!C32</f>
        <v>2.7744269680137159</v>
      </c>
      <c r="E97" s="475">
        <f>Вознаграждения!D32</f>
        <v>2.6929720936946078</v>
      </c>
      <c r="F97" s="475">
        <f>Вознаграждения!E32</f>
        <v>2.5013708704380089</v>
      </c>
      <c r="G97" s="475">
        <f>Вознаграждения!F32</f>
        <v>2.333402180149168</v>
      </c>
      <c r="H97" s="475">
        <f>Вознаграждения!G32</f>
        <v>1.95</v>
      </c>
      <c r="I97" s="175"/>
      <c r="J97" s="175"/>
      <c r="K97" s="22"/>
    </row>
    <row r="98" spans="2:30" ht="12.75" customHeight="1" outlineLevel="4" x14ac:dyDescent="0.35">
      <c r="B98" s="320" t="s">
        <v>59</v>
      </c>
      <c r="C98" s="473" t="s">
        <v>2</v>
      </c>
      <c r="D98" s="475">
        <f>Вознаграждения!C33</f>
        <v>2.5975766432482637</v>
      </c>
      <c r="E98" s="475">
        <f>Вознаграждения!D33</f>
        <v>2.4476239114231748</v>
      </c>
      <c r="F98" s="475">
        <f>Вознаграждения!E33</f>
        <v>2.3904451108301972</v>
      </c>
      <c r="G98" s="475">
        <f>Вознаграждения!F33</f>
        <v>2.261812703991966</v>
      </c>
      <c r="H98" s="475">
        <f>Вознаграждения!G33</f>
        <v>2.04</v>
      </c>
      <c r="I98" s="175"/>
      <c r="J98" s="175"/>
      <c r="K98" s="22"/>
    </row>
    <row r="99" spans="2:30" ht="12.75" customHeight="1" outlineLevel="4" x14ac:dyDescent="0.35">
      <c r="B99" s="320" t="s">
        <v>585</v>
      </c>
      <c r="C99" s="473" t="s">
        <v>2</v>
      </c>
      <c r="D99" s="475">
        <f>Вознаграждения!C34</f>
        <v>2.056093354853064</v>
      </c>
      <c r="E99" s="475" t="str">
        <f>Вознаграждения!D34</f>
        <v>n/a</v>
      </c>
      <c r="F99" s="475" t="str">
        <f>Вознаграждения!E34</f>
        <v>n/a</v>
      </c>
      <c r="G99" s="475" t="s">
        <v>261</v>
      </c>
      <c r="H99" s="475" t="s">
        <v>261</v>
      </c>
      <c r="I99" s="175"/>
      <c r="J99" s="175"/>
      <c r="K99" s="22"/>
    </row>
    <row r="100" spans="2:30" ht="12.75" customHeight="1" outlineLevel="4" x14ac:dyDescent="0.35">
      <c r="B100" s="320" t="s">
        <v>586</v>
      </c>
      <c r="C100" s="473" t="s">
        <v>2</v>
      </c>
      <c r="D100" s="475">
        <f>Вознаграждения!C35</f>
        <v>2.3225915993135096</v>
      </c>
      <c r="E100" s="475">
        <f>Вознаграждения!D35</f>
        <v>2.2265844634173382</v>
      </c>
      <c r="F100" s="475">
        <f>Вознаграждения!E35</f>
        <v>2.1050388896627434</v>
      </c>
      <c r="G100" s="475">
        <f>Вознаграждения!F35</f>
        <v>1.926733561298279</v>
      </c>
      <c r="H100" s="475">
        <f>Вознаграждения!G35</f>
        <v>1.71</v>
      </c>
      <c r="I100" s="175"/>
      <c r="J100" s="175"/>
      <c r="K100" s="22"/>
    </row>
    <row r="101" spans="2:30" ht="12.75" customHeight="1" outlineLevel="4" x14ac:dyDescent="0.35">
      <c r="B101" s="320" t="s">
        <v>262</v>
      </c>
      <c r="C101" s="473" t="s">
        <v>2</v>
      </c>
      <c r="D101" s="475">
        <f>Вознаграждения!C36</f>
        <v>2.4494283490975297</v>
      </c>
      <c r="E101" s="475">
        <f>Вознаграждения!D36</f>
        <v>2.2991399214404353</v>
      </c>
      <c r="F101" s="475">
        <f>Вознаграждения!E36</f>
        <v>2.3216897721543166</v>
      </c>
      <c r="G101" s="475">
        <f>Вознаграждения!F36</f>
        <v>2.1975843676274489</v>
      </c>
      <c r="H101" s="475">
        <f>Вознаграждения!G36</f>
        <v>1.98</v>
      </c>
      <c r="I101" s="175"/>
      <c r="J101" s="175"/>
      <c r="K101" s="22"/>
    </row>
    <row r="102" spans="2:30" ht="45" customHeight="1" outlineLevel="4" x14ac:dyDescent="0.35">
      <c r="B102" s="466" t="s">
        <v>335</v>
      </c>
      <c r="C102" s="472" t="s">
        <v>2</v>
      </c>
      <c r="D102" s="474">
        <f>Вознаграждения!C14</f>
        <v>42.646832462000795</v>
      </c>
      <c r="E102" s="474">
        <f>Вознаграждения!D14</f>
        <v>49.388682437688949</v>
      </c>
      <c r="F102" s="474">
        <f>Вознаграждения!E14</f>
        <v>19.804945213633566</v>
      </c>
      <c r="G102" s="474">
        <f>Вознаграждения!F14</f>
        <v>28.554583399853311</v>
      </c>
      <c r="H102" s="474">
        <f>Вознаграждения!G14</f>
        <v>18.880937049836639</v>
      </c>
      <c r="I102" s="174"/>
      <c r="J102" s="174"/>
      <c r="K102" s="22"/>
    </row>
    <row r="103" spans="2:30" ht="12.75" customHeight="1" outlineLevel="7" x14ac:dyDescent="0.35">
      <c r="B103" s="4"/>
      <c r="C103" s="4"/>
      <c r="D103" s="39"/>
      <c r="E103" s="39"/>
      <c r="F103" s="39"/>
      <c r="G103" s="39"/>
      <c r="H103" s="39"/>
      <c r="I103" s="182"/>
      <c r="J103" s="182"/>
      <c r="K103" s="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</row>
    <row r="104" spans="2:30" s="12" customFormat="1" ht="15" customHeight="1" outlineLevel="3" x14ac:dyDescent="0.35">
      <c r="B104" s="590" t="s">
        <v>192</v>
      </c>
      <c r="C104" s="591"/>
      <c r="D104" s="591"/>
      <c r="E104" s="591"/>
      <c r="F104" s="591"/>
      <c r="G104" s="591"/>
      <c r="H104" s="592"/>
      <c r="I104" s="179"/>
      <c r="J104" s="179"/>
      <c r="K104" s="14"/>
    </row>
    <row r="105" spans="2:30" s="12" customFormat="1" ht="15" customHeight="1" outlineLevel="7" x14ac:dyDescent="0.35">
      <c r="B105" s="462"/>
      <c r="C105" s="462"/>
      <c r="D105" s="454" t="s">
        <v>0</v>
      </c>
      <c r="E105" s="454">
        <v>2020</v>
      </c>
      <c r="F105" s="454">
        <v>2021</v>
      </c>
      <c r="G105" s="454">
        <v>2022</v>
      </c>
      <c r="H105" s="576">
        <v>2023</v>
      </c>
      <c r="I105" s="179"/>
      <c r="J105" s="179"/>
    </row>
    <row r="106" spans="2:30" ht="25.5" customHeight="1" outlineLevel="4" x14ac:dyDescent="0.35">
      <c r="B106" s="466" t="s">
        <v>340</v>
      </c>
      <c r="C106" s="472" t="s">
        <v>1</v>
      </c>
      <c r="D106" s="480">
        <v>1</v>
      </c>
      <c r="E106" s="480">
        <v>1</v>
      </c>
      <c r="F106" s="480">
        <v>1</v>
      </c>
      <c r="G106" s="480">
        <v>1</v>
      </c>
      <c r="H106" s="480">
        <v>1</v>
      </c>
      <c r="I106" s="174"/>
      <c r="J106" s="174"/>
      <c r="K106" s="22"/>
    </row>
    <row r="107" spans="2:30" ht="13.5" outlineLevel="4" x14ac:dyDescent="0.35">
      <c r="B107" s="601" t="s">
        <v>341</v>
      </c>
      <c r="C107" s="602"/>
      <c r="D107" s="602"/>
      <c r="E107" s="602"/>
      <c r="F107" s="602"/>
      <c r="G107" s="602"/>
      <c r="H107" s="603"/>
      <c r="I107" s="174"/>
      <c r="J107" s="174"/>
      <c r="K107" s="22"/>
    </row>
    <row r="108" spans="2:30" ht="25.5" customHeight="1" outlineLevel="4" x14ac:dyDescent="0.35">
      <c r="B108" s="466" t="s">
        <v>344</v>
      </c>
      <c r="C108" s="472" t="s">
        <v>433</v>
      </c>
      <c r="D108" s="481">
        <f>'Охрана труда'!B13</f>
        <v>0</v>
      </c>
      <c r="E108" s="481">
        <f>'Охрана труда'!D13</f>
        <v>0</v>
      </c>
      <c r="F108" s="481">
        <f>'Охрана труда'!F13</f>
        <v>0</v>
      </c>
      <c r="G108" s="481">
        <f>'Охрана труда'!H13</f>
        <v>0</v>
      </c>
      <c r="H108" s="481">
        <f>'Охрана труда'!J13</f>
        <v>0</v>
      </c>
      <c r="I108" s="174"/>
      <c r="J108" s="174"/>
      <c r="K108" s="22"/>
    </row>
    <row r="109" spans="2:30" ht="25.5" customHeight="1" outlineLevel="4" x14ac:dyDescent="0.35">
      <c r="B109" s="466" t="s">
        <v>339</v>
      </c>
      <c r="C109" s="472" t="s">
        <v>433</v>
      </c>
      <c r="D109" s="481">
        <f>'Охрана труда'!B14</f>
        <v>0</v>
      </c>
      <c r="E109" s="481">
        <f>'Охрана труда'!D14</f>
        <v>0</v>
      </c>
      <c r="F109" s="481">
        <f>'Охрана труда'!F14</f>
        <v>0</v>
      </c>
      <c r="G109" s="481">
        <f>'Охрана труда'!H14</f>
        <v>0</v>
      </c>
      <c r="H109" s="481">
        <f>'Охрана труда'!J14</f>
        <v>0</v>
      </c>
      <c r="I109" s="174"/>
      <c r="J109" s="174"/>
      <c r="K109" s="22"/>
    </row>
    <row r="110" spans="2:30" ht="13.5" outlineLevel="4" x14ac:dyDescent="0.35">
      <c r="B110" s="601" t="s">
        <v>342</v>
      </c>
      <c r="C110" s="602"/>
      <c r="D110" s="602"/>
      <c r="E110" s="602"/>
      <c r="F110" s="602"/>
      <c r="G110" s="602"/>
      <c r="H110" s="603"/>
      <c r="I110" s="174"/>
      <c r="J110" s="174"/>
      <c r="K110" s="22"/>
    </row>
    <row r="111" spans="2:30" ht="25.5" customHeight="1" outlineLevel="4" x14ac:dyDescent="0.35">
      <c r="B111" s="466" t="s">
        <v>344</v>
      </c>
      <c r="C111" s="472" t="s">
        <v>2</v>
      </c>
      <c r="D111" s="474">
        <f>'Охрана труда'!C13</f>
        <v>0</v>
      </c>
      <c r="E111" s="474">
        <f>'Охрана труда'!E13</f>
        <v>0</v>
      </c>
      <c r="F111" s="474">
        <f>'Охрана труда'!G13</f>
        <v>0</v>
      </c>
      <c r="G111" s="474">
        <f>'Охрана труда'!I13</f>
        <v>0</v>
      </c>
      <c r="H111" s="474">
        <f>'Охрана труда'!K13</f>
        <v>0</v>
      </c>
      <c r="I111" s="174"/>
      <c r="J111" s="174"/>
      <c r="K111" s="22"/>
    </row>
    <row r="112" spans="2:30" ht="25.5" customHeight="1" outlineLevel="4" x14ac:dyDescent="0.35">
      <c r="B112" s="466" t="s">
        <v>339</v>
      </c>
      <c r="C112" s="472" t="s">
        <v>2</v>
      </c>
      <c r="D112" s="474">
        <f>'Охрана труда'!C14</f>
        <v>0</v>
      </c>
      <c r="E112" s="474">
        <f>'Охрана труда'!E14</f>
        <v>0</v>
      </c>
      <c r="F112" s="474">
        <f>'Охрана труда'!G14</f>
        <v>0</v>
      </c>
      <c r="G112" s="474">
        <f>'Охрана труда'!I14</f>
        <v>0</v>
      </c>
      <c r="H112" s="474">
        <f>'Охрана труда'!K14</f>
        <v>0</v>
      </c>
      <c r="I112" s="174"/>
      <c r="J112" s="174"/>
      <c r="K112" s="22"/>
    </row>
    <row r="113" spans="2:11" ht="13.5" outlineLevel="4" x14ac:dyDescent="0.35">
      <c r="B113" s="601" t="s">
        <v>343</v>
      </c>
      <c r="C113" s="602"/>
      <c r="D113" s="602"/>
      <c r="E113" s="602"/>
      <c r="F113" s="602"/>
      <c r="G113" s="602"/>
      <c r="H113" s="603"/>
      <c r="I113" s="174"/>
      <c r="J113" s="174"/>
      <c r="K113" s="22"/>
    </row>
    <row r="114" spans="2:11" ht="25.5" customHeight="1" outlineLevel="4" x14ac:dyDescent="0.35">
      <c r="B114" s="466" t="s">
        <v>344</v>
      </c>
      <c r="C114" s="472" t="s">
        <v>433</v>
      </c>
      <c r="D114" s="481">
        <f>'Охрана труда'!B19</f>
        <v>0</v>
      </c>
      <c r="E114" s="481">
        <f>'Охрана труда'!D19</f>
        <v>0</v>
      </c>
      <c r="F114" s="481">
        <f>'Охрана труда'!F19</f>
        <v>0</v>
      </c>
      <c r="G114" s="481">
        <f>'Охрана труда'!H19</f>
        <v>0</v>
      </c>
      <c r="H114" s="481">
        <f>'Охрана труда'!J19</f>
        <v>0</v>
      </c>
      <c r="I114" s="174"/>
      <c r="J114" s="174"/>
      <c r="K114" s="22"/>
    </row>
    <row r="115" spans="2:11" ht="25.5" customHeight="1" outlineLevel="4" x14ac:dyDescent="0.35">
      <c r="B115" s="466" t="s">
        <v>339</v>
      </c>
      <c r="C115" s="472" t="s">
        <v>433</v>
      </c>
      <c r="D115" s="481">
        <f>'Охрана труда'!B20</f>
        <v>0</v>
      </c>
      <c r="E115" s="481">
        <f>'Охрана труда'!D20</f>
        <v>0</v>
      </c>
      <c r="F115" s="481">
        <f>'Охрана труда'!F20</f>
        <v>0</v>
      </c>
      <c r="G115" s="481">
        <f>'Охрана труда'!H20</f>
        <v>0</v>
      </c>
      <c r="H115" s="481">
        <f>'Охрана труда'!J20</f>
        <v>1</v>
      </c>
      <c r="I115" s="174"/>
      <c r="J115" s="174"/>
      <c r="K115" s="22"/>
    </row>
    <row r="116" spans="2:11" ht="13.5" outlineLevel="4" x14ac:dyDescent="0.35">
      <c r="B116" s="601" t="s">
        <v>345</v>
      </c>
      <c r="C116" s="602"/>
      <c r="D116" s="602"/>
      <c r="E116" s="602"/>
      <c r="F116" s="602"/>
      <c r="G116" s="602"/>
      <c r="H116" s="603"/>
      <c r="I116" s="174"/>
      <c r="J116" s="174"/>
      <c r="K116" s="22"/>
    </row>
    <row r="117" spans="2:11" ht="25.5" customHeight="1" outlineLevel="4" x14ac:dyDescent="0.35">
      <c r="B117" s="466" t="s">
        <v>344</v>
      </c>
      <c r="C117" s="472" t="s">
        <v>433</v>
      </c>
      <c r="D117" s="481">
        <f>'Охрана труда'!B25</f>
        <v>4</v>
      </c>
      <c r="E117" s="481">
        <f>'Охрана труда'!D25</f>
        <v>2</v>
      </c>
      <c r="F117" s="481">
        <f>'Охрана труда'!F25</f>
        <v>0</v>
      </c>
      <c r="G117" s="481">
        <f>'Охрана труда'!H25</f>
        <v>0</v>
      </c>
      <c r="H117" s="481">
        <f>'Охрана труда'!J25</f>
        <v>0</v>
      </c>
      <c r="I117" s="174"/>
      <c r="J117" s="174"/>
      <c r="K117" s="22"/>
    </row>
    <row r="118" spans="2:11" ht="25.5" customHeight="1" outlineLevel="4" x14ac:dyDescent="0.35">
      <c r="B118" s="466" t="s">
        <v>339</v>
      </c>
      <c r="C118" s="472" t="s">
        <v>433</v>
      </c>
      <c r="D118" s="481">
        <f>'Охрана труда'!B26</f>
        <v>3</v>
      </c>
      <c r="E118" s="481">
        <f>'Охрана труда'!D26</f>
        <v>0</v>
      </c>
      <c r="F118" s="481">
        <f>'Охрана труда'!F26</f>
        <v>1</v>
      </c>
      <c r="G118" s="481">
        <f>'Охрана труда'!H26</f>
        <v>0</v>
      </c>
      <c r="H118" s="481">
        <f>'Охрана труда'!J26</f>
        <v>1</v>
      </c>
      <c r="I118" s="174"/>
      <c r="J118" s="174"/>
      <c r="K118" s="22"/>
    </row>
    <row r="119" spans="2:11" ht="13.5" outlineLevel="4" x14ac:dyDescent="0.35">
      <c r="B119" s="601" t="s">
        <v>346</v>
      </c>
      <c r="C119" s="602"/>
      <c r="D119" s="602"/>
      <c r="E119" s="602"/>
      <c r="F119" s="602"/>
      <c r="G119" s="602"/>
      <c r="H119" s="603"/>
      <c r="I119" s="174"/>
      <c r="J119" s="174"/>
      <c r="K119" s="22"/>
    </row>
    <row r="120" spans="2:11" ht="25.5" customHeight="1" outlineLevel="4" x14ac:dyDescent="0.35">
      <c r="B120" s="466" t="s">
        <v>344</v>
      </c>
      <c r="C120" s="472" t="s">
        <v>2</v>
      </c>
      <c r="D120" s="474">
        <f>'Охрана труда'!C25</f>
        <v>0.94465948568014302</v>
      </c>
      <c r="E120" s="474">
        <f>'Охрана труда'!E25</f>
        <v>0.92552058218946698</v>
      </c>
      <c r="F120" s="474">
        <f>'Охрана труда'!G25</f>
        <v>0</v>
      </c>
      <c r="G120" s="474">
        <f>'Охрана труда'!I25</f>
        <v>0</v>
      </c>
      <c r="H120" s="474">
        <f>'Охрана труда'!K25</f>
        <v>0</v>
      </c>
      <c r="I120" s="174"/>
      <c r="J120" s="174"/>
      <c r="K120" s="22"/>
    </row>
    <row r="121" spans="2:11" ht="25.5" customHeight="1" outlineLevel="4" x14ac:dyDescent="0.35">
      <c r="B121" s="466" t="s">
        <v>339</v>
      </c>
      <c r="C121" s="472" t="s">
        <v>2</v>
      </c>
      <c r="D121" s="474">
        <f>'Охрана труда'!C26</f>
        <v>0.38532786571930133</v>
      </c>
      <c r="E121" s="474">
        <f>'Охрана труда'!E26</f>
        <v>0</v>
      </c>
      <c r="F121" s="474">
        <f>'Охрана труда'!G26</f>
        <v>0.16</v>
      </c>
      <c r="G121" s="474">
        <f>'Охрана труда'!I26</f>
        <v>0</v>
      </c>
      <c r="H121" s="474">
        <f>'Охрана труда'!K26</f>
        <v>0.30959944024421204</v>
      </c>
      <c r="I121" s="174"/>
      <c r="J121" s="174"/>
      <c r="K121" s="22"/>
    </row>
    <row r="122" spans="2:11" ht="13.5" outlineLevel="4" x14ac:dyDescent="0.35">
      <c r="B122" s="601" t="s">
        <v>347</v>
      </c>
      <c r="C122" s="602"/>
      <c r="D122" s="602"/>
      <c r="E122" s="602"/>
      <c r="F122" s="602"/>
      <c r="G122" s="602"/>
      <c r="H122" s="603"/>
      <c r="I122" s="174"/>
      <c r="J122" s="174"/>
      <c r="K122" s="22"/>
    </row>
    <row r="123" spans="2:11" ht="25.5" customHeight="1" outlineLevel="4" x14ac:dyDescent="0.35">
      <c r="B123" s="466" t="s">
        <v>344</v>
      </c>
      <c r="C123" s="472" t="s">
        <v>433</v>
      </c>
      <c r="D123" s="481">
        <f>'Охрана труда'!B31</f>
        <v>0</v>
      </c>
      <c r="E123" s="481">
        <f>'Охрана труда'!D31</f>
        <v>0</v>
      </c>
      <c r="F123" s="481">
        <f>'Охрана труда'!F31</f>
        <v>0</v>
      </c>
      <c r="G123" s="481">
        <f>'Охрана труда'!H31</f>
        <v>7</v>
      </c>
      <c r="H123" s="481">
        <f>'Охрана труда'!J31</f>
        <v>19</v>
      </c>
      <c r="I123" s="174"/>
      <c r="J123" s="174"/>
      <c r="K123" s="22"/>
    </row>
    <row r="124" spans="2:11" ht="25.5" customHeight="1" outlineLevel="4" x14ac:dyDescent="0.35">
      <c r="B124" s="466" t="s">
        <v>339</v>
      </c>
      <c r="C124" s="472" t="s">
        <v>433</v>
      </c>
      <c r="D124" s="481">
        <f>'Охрана труда'!B32</f>
        <v>0</v>
      </c>
      <c r="E124" s="481">
        <f>'Охрана труда'!D32</f>
        <v>0</v>
      </c>
      <c r="F124" s="481">
        <f>'Охрана труда'!F32</f>
        <v>1</v>
      </c>
      <c r="G124" s="481">
        <f>'Охрана труда'!H32</f>
        <v>9</v>
      </c>
      <c r="H124" s="481">
        <f>'Охрана труда'!J32</f>
        <v>23</v>
      </c>
      <c r="I124" s="174"/>
      <c r="J124" s="174"/>
      <c r="K124" s="22"/>
    </row>
    <row r="125" spans="2:11" ht="13.5" outlineLevel="4" x14ac:dyDescent="0.35">
      <c r="B125" s="601" t="s">
        <v>204</v>
      </c>
      <c r="C125" s="602"/>
      <c r="D125" s="602"/>
      <c r="E125" s="602"/>
      <c r="F125" s="602"/>
      <c r="G125" s="602"/>
      <c r="H125" s="603"/>
      <c r="I125" s="174"/>
      <c r="J125" s="174"/>
      <c r="K125" s="22"/>
    </row>
    <row r="126" spans="2:11" ht="25.5" customHeight="1" outlineLevel="4" x14ac:dyDescent="0.35">
      <c r="B126" s="466" t="s">
        <v>344</v>
      </c>
      <c r="C126" s="472" t="s">
        <v>2</v>
      </c>
      <c r="D126" s="474">
        <f>'Охрана труда'!C31</f>
        <v>0</v>
      </c>
      <c r="E126" s="474">
        <f>'Охрана труда'!E31</f>
        <v>0</v>
      </c>
      <c r="F126" s="474">
        <f>'Охрана труда'!G31</f>
        <v>0</v>
      </c>
      <c r="G126" s="474">
        <f>'Охрана труда'!I31</f>
        <v>2.8151262362928486</v>
      </c>
      <c r="H126" s="474">
        <f>'Охрана труда'!K31</f>
        <v>7.2287488101098996</v>
      </c>
      <c r="I126" s="174"/>
      <c r="J126" s="174"/>
      <c r="K126" s="22"/>
    </row>
    <row r="127" spans="2:11" ht="25.5" customHeight="1" outlineLevel="4" x14ac:dyDescent="0.35">
      <c r="B127" s="466" t="s">
        <v>339</v>
      </c>
      <c r="C127" s="472" t="s">
        <v>2</v>
      </c>
      <c r="D127" s="474">
        <f>'Охрана труда'!C32</f>
        <v>0</v>
      </c>
      <c r="E127" s="474">
        <f>'Охрана труда'!E32</f>
        <v>0</v>
      </c>
      <c r="F127" s="474">
        <f>'Охрана труда'!G32</f>
        <v>0.91190454912703378</v>
      </c>
      <c r="G127" s="474">
        <f>'Охрана труда'!I32</f>
        <v>2.7863949621979085</v>
      </c>
      <c r="H127" s="474">
        <f>'Охрана труда'!K32</f>
        <v>8.3166157304085839</v>
      </c>
      <c r="I127" s="174"/>
      <c r="J127" s="174"/>
      <c r="K127" s="22"/>
    </row>
    <row r="128" spans="2:11" ht="13.5" outlineLevel="4" x14ac:dyDescent="0.35">
      <c r="B128" s="601" t="s">
        <v>278</v>
      </c>
      <c r="C128" s="602"/>
      <c r="D128" s="602"/>
      <c r="E128" s="602"/>
      <c r="F128" s="602"/>
      <c r="G128" s="602"/>
      <c r="H128" s="603"/>
      <c r="I128" s="174"/>
      <c r="J128" s="174"/>
      <c r="K128" s="22"/>
    </row>
    <row r="129" spans="1:30" ht="25.5" customHeight="1" outlineLevel="4" x14ac:dyDescent="0.35">
      <c r="B129" s="560" t="s">
        <v>344</v>
      </c>
      <c r="C129" s="561" t="s">
        <v>2</v>
      </c>
      <c r="D129" s="609">
        <f>'Охрана труда'!C38</f>
        <v>0.56000000000000005</v>
      </c>
      <c r="E129" s="609">
        <f>'Охрана труда'!E38</f>
        <v>0.21</v>
      </c>
      <c r="F129" s="609">
        <f>'Охрана труда'!G38</f>
        <v>0.16</v>
      </c>
      <c r="G129" s="609">
        <f>'Охрана труда'!I38</f>
        <v>0</v>
      </c>
      <c r="H129" s="609">
        <f>'Охрана труда'!K38</f>
        <v>0.19</v>
      </c>
      <c r="I129" s="174"/>
      <c r="J129" s="174"/>
      <c r="K129" s="22"/>
    </row>
    <row r="130" spans="1:30" ht="25.5" customHeight="1" outlineLevel="4" x14ac:dyDescent="0.35">
      <c r="B130" s="560" t="s">
        <v>339</v>
      </c>
      <c r="C130" s="561" t="s">
        <v>2</v>
      </c>
      <c r="D130" s="610"/>
      <c r="E130" s="610"/>
      <c r="F130" s="610"/>
      <c r="G130" s="610"/>
      <c r="H130" s="610"/>
      <c r="I130" s="174"/>
      <c r="J130" s="174"/>
      <c r="K130" s="22"/>
    </row>
    <row r="131" spans="1:30" ht="13.5" outlineLevel="4" x14ac:dyDescent="0.35">
      <c r="B131" s="601" t="s">
        <v>200</v>
      </c>
      <c r="C131" s="602"/>
      <c r="D131" s="602"/>
      <c r="E131" s="602"/>
      <c r="F131" s="602"/>
      <c r="G131" s="602"/>
      <c r="H131" s="603"/>
      <c r="I131" s="174"/>
      <c r="J131" s="174"/>
      <c r="K131" s="22"/>
    </row>
    <row r="132" spans="1:30" ht="25.5" customHeight="1" outlineLevel="4" x14ac:dyDescent="0.35">
      <c r="B132" s="466" t="s">
        <v>338</v>
      </c>
      <c r="C132" s="472" t="s">
        <v>433</v>
      </c>
      <c r="D132" s="474">
        <f>'Охрана труда'!B56</f>
        <v>0</v>
      </c>
      <c r="E132" s="474">
        <f>'Охрана труда'!C56</f>
        <v>0</v>
      </c>
      <c r="F132" s="474">
        <f>'Охрана труда'!D56</f>
        <v>0</v>
      </c>
      <c r="G132" s="474">
        <f>'Охрана труда'!E56</f>
        <v>0</v>
      </c>
      <c r="H132" s="474">
        <f>'Охрана труда'!F56</f>
        <v>0</v>
      </c>
      <c r="I132" s="174"/>
      <c r="J132" s="174"/>
      <c r="K132" s="22"/>
    </row>
    <row r="133" spans="1:30" ht="25.5" customHeight="1" outlineLevel="4" x14ac:dyDescent="0.35">
      <c r="B133" s="466" t="s">
        <v>339</v>
      </c>
      <c r="C133" s="472" t="s">
        <v>433</v>
      </c>
      <c r="D133" s="474">
        <f>'Охрана труда'!B57</f>
        <v>0</v>
      </c>
      <c r="E133" s="474">
        <f>'Охрана труда'!C57</f>
        <v>0</v>
      </c>
      <c r="F133" s="474">
        <f>'Охрана труда'!D57</f>
        <v>0</v>
      </c>
      <c r="G133" s="474">
        <f>'Охрана труда'!E57</f>
        <v>0</v>
      </c>
      <c r="H133" s="474">
        <f>'Охрана труда'!F57</f>
        <v>0</v>
      </c>
      <c r="I133" s="174"/>
      <c r="J133" s="174"/>
      <c r="K133" s="22"/>
    </row>
    <row r="134" spans="1:30" ht="12.75" customHeight="1" x14ac:dyDescent="0.35">
      <c r="A134" s="1"/>
      <c r="B134" s="5"/>
      <c r="C134" s="18"/>
      <c r="D134" s="39"/>
      <c r="E134" s="39"/>
      <c r="F134" s="39"/>
      <c r="G134" s="39"/>
      <c r="H134" s="39"/>
      <c r="I134" s="182"/>
      <c r="J134" s="182"/>
      <c r="K134" s="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</row>
    <row r="135" spans="1:30" s="21" customFormat="1" ht="15" customHeight="1" x14ac:dyDescent="0.35">
      <c r="B135" s="459" t="s">
        <v>500</v>
      </c>
      <c r="C135" s="20"/>
      <c r="D135" s="41"/>
      <c r="E135" s="41"/>
      <c r="F135" s="41"/>
      <c r="G135" s="41"/>
      <c r="H135" s="41"/>
      <c r="I135" s="168"/>
      <c r="J135" s="168"/>
    </row>
    <row r="136" spans="1:30" s="12" customFormat="1" ht="15" customHeight="1" x14ac:dyDescent="0.35">
      <c r="B136" s="19"/>
      <c r="C136" s="20"/>
      <c r="D136" s="41"/>
      <c r="E136" s="41"/>
      <c r="F136" s="41"/>
      <c r="G136" s="41"/>
      <c r="H136" s="41"/>
      <c r="I136" s="168"/>
      <c r="J136" s="168"/>
      <c r="K136" s="21"/>
    </row>
    <row r="137" spans="1:30" s="12" customFormat="1" ht="15" customHeight="1" x14ac:dyDescent="0.35">
      <c r="B137" s="593" t="s">
        <v>517</v>
      </c>
      <c r="C137" s="594"/>
      <c r="D137" s="594"/>
      <c r="E137" s="594"/>
      <c r="F137" s="594"/>
      <c r="G137" s="594"/>
      <c r="H137" s="594"/>
      <c r="I137" s="174"/>
      <c r="J137" s="168"/>
      <c r="K137" s="21"/>
    </row>
    <row r="138" spans="1:30" s="12" customFormat="1" ht="60" customHeight="1" x14ac:dyDescent="0.35">
      <c r="B138" s="458"/>
      <c r="C138" s="484"/>
      <c r="D138" s="483" t="s">
        <v>501</v>
      </c>
      <c r="E138" s="483" t="s">
        <v>502</v>
      </c>
      <c r="F138" s="483" t="s">
        <v>392</v>
      </c>
      <c r="G138" s="483" t="s">
        <v>393</v>
      </c>
      <c r="H138" s="483" t="s">
        <v>587</v>
      </c>
    </row>
    <row r="139" spans="1:30" ht="25.5" customHeight="1" outlineLevel="4" x14ac:dyDescent="0.35">
      <c r="B139" s="466" t="s">
        <v>348</v>
      </c>
      <c r="C139" s="472" t="s">
        <v>1</v>
      </c>
      <c r="D139" s="480">
        <v>0.09</v>
      </c>
      <c r="E139" s="480">
        <v>0.27</v>
      </c>
      <c r="F139" s="480">
        <v>0.27</v>
      </c>
      <c r="G139" s="480">
        <v>0.36</v>
      </c>
      <c r="H139" s="480">
        <v>0.36</v>
      </c>
      <c r="I139" s="2"/>
      <c r="J139" s="174"/>
      <c r="K139" s="22"/>
    </row>
    <row r="140" spans="1:30" ht="25.5" customHeight="1" outlineLevel="4" x14ac:dyDescent="0.35">
      <c r="B140" s="466" t="s">
        <v>349</v>
      </c>
      <c r="C140" s="472" t="s">
        <v>1</v>
      </c>
      <c r="D140" s="480">
        <v>0.36</v>
      </c>
      <c r="E140" s="480">
        <v>0.27</v>
      </c>
      <c r="F140" s="480">
        <v>0.73</v>
      </c>
      <c r="G140" s="480">
        <v>0.36</v>
      </c>
      <c r="H140" s="480">
        <v>0.27</v>
      </c>
      <c r="I140" s="2"/>
      <c r="J140" s="174"/>
      <c r="K140" s="22"/>
    </row>
    <row r="141" spans="1:30" ht="12.75" customHeight="1" x14ac:dyDescent="0.35">
      <c r="A141" s="1"/>
      <c r="B141" s="10"/>
      <c r="C141" s="4"/>
      <c r="D141" s="40"/>
      <c r="E141" s="40"/>
      <c r="F141" s="40"/>
      <c r="G141" s="40"/>
      <c r="H141" s="40"/>
      <c r="I141" s="183"/>
      <c r="J141" s="183"/>
      <c r="K141" s="11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</row>
    <row r="142" spans="1:30" ht="15" customHeight="1" x14ac:dyDescent="0.35">
      <c r="A142" s="1"/>
      <c r="B142" s="590" t="s">
        <v>482</v>
      </c>
      <c r="C142" s="591"/>
      <c r="D142" s="591"/>
      <c r="E142" s="591"/>
      <c r="F142" s="591"/>
      <c r="G142" s="591"/>
      <c r="H142" s="592"/>
      <c r="I142" s="183"/>
      <c r="J142" s="183"/>
      <c r="K142" s="11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</row>
    <row r="143" spans="1:30" s="12" customFormat="1" ht="15" customHeight="1" outlineLevel="7" x14ac:dyDescent="0.35">
      <c r="B143" s="462"/>
      <c r="C143" s="462"/>
      <c r="D143" s="454" t="s">
        <v>0</v>
      </c>
      <c r="E143" s="454">
        <v>2020</v>
      </c>
      <c r="F143" s="454">
        <v>2021</v>
      </c>
      <c r="G143" s="454">
        <v>2022</v>
      </c>
      <c r="H143" s="576">
        <v>2023</v>
      </c>
      <c r="I143" s="179"/>
      <c r="J143" s="179"/>
    </row>
    <row r="144" spans="1:30" s="116" customFormat="1" ht="13.9" x14ac:dyDescent="0.4">
      <c r="B144" s="595" t="s">
        <v>425</v>
      </c>
      <c r="C144" s="596"/>
      <c r="D144" s="596"/>
      <c r="E144" s="596"/>
      <c r="F144" s="596"/>
      <c r="G144" s="596"/>
      <c r="H144" s="597"/>
      <c r="I144" s="119"/>
    </row>
    <row r="145" spans="1:30" s="116" customFormat="1" ht="25.5" customHeight="1" x14ac:dyDescent="0.35">
      <c r="B145" s="305" t="s">
        <v>424</v>
      </c>
      <c r="C145" s="308" t="s">
        <v>1</v>
      </c>
      <c r="D145" s="309">
        <f>'Противодействие коррупции'!C8</f>
        <v>1</v>
      </c>
      <c r="E145" s="309">
        <f>'Противодействие коррупции'!D8</f>
        <v>1</v>
      </c>
      <c r="F145" s="309">
        <f>'Противодействие коррупции'!E8</f>
        <v>1</v>
      </c>
      <c r="G145" s="309">
        <f>'Противодействие коррупции'!F8</f>
        <v>1</v>
      </c>
      <c r="H145" s="309">
        <f>'Противодействие коррупции'!G8</f>
        <v>1</v>
      </c>
      <c r="I145" s="119"/>
    </row>
    <row r="146" spans="1:30" s="116" customFormat="1" ht="25.5" customHeight="1" x14ac:dyDescent="0.35">
      <c r="B146" s="305" t="s">
        <v>426</v>
      </c>
      <c r="C146" s="308" t="s">
        <v>1</v>
      </c>
      <c r="D146" s="310">
        <f>'Противодействие коррупции'!C9</f>
        <v>0.17778753292361721</v>
      </c>
      <c r="E146" s="310">
        <f>'Противодействие коррупции'!D9</f>
        <v>0.99025069637883012</v>
      </c>
      <c r="F146" s="310">
        <f>'Противодействие коррупции'!E9</f>
        <v>0.67498218104062724</v>
      </c>
      <c r="G146" s="310">
        <f>'Противодействие коррупции'!F9</f>
        <v>1</v>
      </c>
      <c r="H146" s="310">
        <f>'Противодействие коррупции'!G9</f>
        <v>1</v>
      </c>
      <c r="I146" s="119"/>
    </row>
    <row r="147" spans="1:30" s="116" customFormat="1" ht="13.9" x14ac:dyDescent="0.4">
      <c r="B147" s="595" t="s">
        <v>277</v>
      </c>
      <c r="C147" s="596"/>
      <c r="D147" s="596"/>
      <c r="E147" s="596"/>
      <c r="F147" s="596"/>
      <c r="G147" s="596"/>
      <c r="H147" s="597"/>
      <c r="I147" s="119"/>
    </row>
    <row r="148" spans="1:30" s="116" customFormat="1" ht="25.5" customHeight="1" x14ac:dyDescent="0.35">
      <c r="B148" s="305" t="s">
        <v>427</v>
      </c>
      <c r="C148" s="308" t="s">
        <v>1</v>
      </c>
      <c r="D148" s="309">
        <f>'Противодействие коррупции'!C11</f>
        <v>1</v>
      </c>
      <c r="E148" s="309">
        <f>'Противодействие коррупции'!D11</f>
        <v>1</v>
      </c>
      <c r="F148" s="309">
        <f>'Противодействие коррупции'!E11</f>
        <v>1</v>
      </c>
      <c r="G148" s="309">
        <f>'Противодействие коррупции'!F11</f>
        <v>1</v>
      </c>
      <c r="H148" s="309">
        <f>'Противодействие коррупции'!G11</f>
        <v>1</v>
      </c>
      <c r="I148" s="119"/>
    </row>
    <row r="149" spans="1:30" s="116" customFormat="1" ht="25.5" customHeight="1" x14ac:dyDescent="0.35">
      <c r="B149" s="305" t="s">
        <v>423</v>
      </c>
      <c r="C149" s="308" t="s">
        <v>1</v>
      </c>
      <c r="D149" s="310">
        <f>'Противодействие коррупции'!C12</f>
        <v>0.17778753292361721</v>
      </c>
      <c r="E149" s="310">
        <f>'Противодействие коррупции'!D12</f>
        <v>0.99025069637883012</v>
      </c>
      <c r="F149" s="310">
        <f>'Противодействие коррупции'!E12</f>
        <v>0.67498218104062724</v>
      </c>
      <c r="G149" s="310">
        <f>'Противодействие коррупции'!F12</f>
        <v>0.65057783820530246</v>
      </c>
      <c r="H149" s="310">
        <f>'Противодействие коррупции'!G12</f>
        <v>0.89307330195023538</v>
      </c>
      <c r="I149" s="119"/>
    </row>
    <row r="150" spans="1:30" ht="12.75" customHeight="1" x14ac:dyDescent="0.35">
      <c r="A150" s="1"/>
      <c r="B150" s="10"/>
      <c r="C150" s="4"/>
      <c r="D150" s="38"/>
      <c r="E150" s="40"/>
      <c r="F150" s="40"/>
      <c r="G150" s="40"/>
      <c r="H150" s="40"/>
      <c r="I150" s="40"/>
      <c r="J150" s="40"/>
      <c r="K150" s="11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</row>
    <row r="151" spans="1:30" ht="12.75" customHeight="1" x14ac:dyDescent="0.35">
      <c r="A151" s="1"/>
      <c r="B151" s="590" t="s">
        <v>396</v>
      </c>
      <c r="C151" s="591"/>
      <c r="D151" s="591"/>
      <c r="E151" s="591"/>
      <c r="F151" s="591"/>
      <c r="G151" s="591"/>
      <c r="H151" s="592"/>
      <c r="I151" s="40"/>
      <c r="J151" s="40"/>
      <c r="K151" s="11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</row>
    <row r="152" spans="1:30" s="12" customFormat="1" ht="15" customHeight="1" outlineLevel="7" x14ac:dyDescent="0.35">
      <c r="B152" s="462"/>
      <c r="C152" s="462"/>
      <c r="D152" s="454" t="s">
        <v>0</v>
      </c>
      <c r="E152" s="454">
        <v>2020</v>
      </c>
      <c r="F152" s="454">
        <v>2021</v>
      </c>
      <c r="G152" s="454">
        <v>2022</v>
      </c>
      <c r="H152" s="576">
        <v>2023</v>
      </c>
      <c r="I152" s="179"/>
      <c r="J152" s="179"/>
    </row>
    <row r="153" spans="1:30" ht="25.5" customHeight="1" outlineLevel="4" x14ac:dyDescent="0.35">
      <c r="B153" s="466" t="s">
        <v>387</v>
      </c>
      <c r="C153" s="472" t="s">
        <v>383</v>
      </c>
      <c r="D153" s="474" t="s">
        <v>261</v>
      </c>
      <c r="E153" s="474">
        <v>11296733.45438</v>
      </c>
      <c r="F153" s="474">
        <v>4072099.3149100002</v>
      </c>
      <c r="G153" s="474">
        <v>4753101.1042999998</v>
      </c>
      <c r="H153" s="474">
        <v>4587598.2453499995</v>
      </c>
      <c r="I153" s="174"/>
      <c r="J153" s="174"/>
      <c r="K153" s="22"/>
    </row>
    <row r="154" spans="1:30" ht="12.75" customHeight="1" outlineLevel="4" x14ac:dyDescent="0.35">
      <c r="B154" s="320" t="s">
        <v>388</v>
      </c>
      <c r="C154" s="473" t="s">
        <v>1</v>
      </c>
      <c r="D154" s="475" t="s">
        <v>261</v>
      </c>
      <c r="E154" s="476">
        <v>0.29471373577369431</v>
      </c>
      <c r="F154" s="476">
        <v>0.54092760897180714</v>
      </c>
      <c r="G154" s="476">
        <v>0.37528994759994766</v>
      </c>
      <c r="H154" s="476">
        <v>0.61181046317534871</v>
      </c>
      <c r="I154" s="175"/>
      <c r="J154" s="175"/>
      <c r="K154" s="22"/>
    </row>
    <row r="155" spans="1:30" ht="12.75" customHeight="1" outlineLevel="4" x14ac:dyDescent="0.35">
      <c r="B155" s="320" t="s">
        <v>389</v>
      </c>
      <c r="C155" s="473" t="s">
        <v>1</v>
      </c>
      <c r="D155" s="475" t="s">
        <v>261</v>
      </c>
      <c r="E155" s="476">
        <v>0.70528626422630569</v>
      </c>
      <c r="F155" s="476">
        <v>0.45907239102819286</v>
      </c>
      <c r="G155" s="476">
        <v>0.6247100524000524</v>
      </c>
      <c r="H155" s="476">
        <v>0.3881895368246514</v>
      </c>
      <c r="I155" s="175"/>
      <c r="J155" s="175"/>
      <c r="K155" s="22"/>
    </row>
    <row r="156" spans="1:30" ht="25.5" customHeight="1" outlineLevel="4" x14ac:dyDescent="0.35">
      <c r="B156" s="466" t="s">
        <v>390</v>
      </c>
      <c r="C156" s="472" t="s">
        <v>1</v>
      </c>
      <c r="D156" s="474" t="s">
        <v>261</v>
      </c>
      <c r="E156" s="474" t="s">
        <v>261</v>
      </c>
      <c r="F156" s="549">
        <v>-0.63953302683873137</v>
      </c>
      <c r="G156" s="549">
        <v>0.16723604625665933</v>
      </c>
      <c r="H156" s="549">
        <v>-3.4819974437378276E-2</v>
      </c>
      <c r="I156" s="174"/>
      <c r="J156" s="174"/>
      <c r="K156" s="22"/>
    </row>
    <row r="157" spans="1:30" ht="12.75" customHeight="1" x14ac:dyDescent="0.35">
      <c r="A157" s="1"/>
      <c r="B157" s="10"/>
      <c r="C157" s="4"/>
      <c r="D157" s="2"/>
      <c r="E157" s="38"/>
      <c r="F157" s="40"/>
      <c r="G157" s="40"/>
      <c r="H157" s="40"/>
      <c r="I157" s="40"/>
      <c r="J157" s="40"/>
      <c r="K157" s="11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</row>
  </sheetData>
  <sheetProtection sheet="1" objects="1" scenarios="1"/>
  <mergeCells count="37">
    <mergeCell ref="D129:D130"/>
    <mergeCell ref="E129:E130"/>
    <mergeCell ref="F129:F130"/>
    <mergeCell ref="G129:G130"/>
    <mergeCell ref="H129:H130"/>
    <mergeCell ref="B1:L1"/>
    <mergeCell ref="E3:G3"/>
    <mergeCell ref="B4:H4"/>
    <mergeCell ref="B14:H14"/>
    <mergeCell ref="B147:H147"/>
    <mergeCell ref="B40:H40"/>
    <mergeCell ref="B46:H46"/>
    <mergeCell ref="B55:H55"/>
    <mergeCell ref="B122:H122"/>
    <mergeCell ref="B125:H125"/>
    <mergeCell ref="B73:H73"/>
    <mergeCell ref="B80:H80"/>
    <mergeCell ref="B87:H87"/>
    <mergeCell ref="B89:H89"/>
    <mergeCell ref="B94:H94"/>
    <mergeCell ref="B128:H128"/>
    <mergeCell ref="B151:H151"/>
    <mergeCell ref="B137:H137"/>
    <mergeCell ref="B142:H142"/>
    <mergeCell ref="B144:H144"/>
    <mergeCell ref="B21:H21"/>
    <mergeCell ref="B25:H25"/>
    <mergeCell ref="B63:H63"/>
    <mergeCell ref="B66:H66"/>
    <mergeCell ref="B104:H104"/>
    <mergeCell ref="B69:H69"/>
    <mergeCell ref="B131:H131"/>
    <mergeCell ref="B107:H107"/>
    <mergeCell ref="B110:H110"/>
    <mergeCell ref="B113:H113"/>
    <mergeCell ref="B116:H116"/>
    <mergeCell ref="B119:H119"/>
  </mergeCells>
  <hyperlinks>
    <hyperlink ref="B142" location="Антикоррупция!A1" display="Антикоррупционные и антимонопольные практики"/>
    <hyperlink ref="B151" location="Налоги!A1" display="Уплачиваемые налоги "/>
    <hyperlink ref="B14:G14" location="'Выбросы парниковых газов'!A1" display="Выбросы парниковых газов"/>
    <hyperlink ref="B25:G25" location="Энергия!A1" display="Энергия"/>
    <hyperlink ref="B46:G46" location="Водопользование!A1" display="Водопользование"/>
    <hyperlink ref="B55:G55" location="Материалы!A1" display="Потребление материалов"/>
    <hyperlink ref="B80:H80" location="Обучение!A1" display="Обучение и мотивация"/>
  </hyperlinks>
  <pageMargins left="0.7" right="0.7" top="0.75" bottom="0.75" header="0.3" footer="0.3"/>
  <pageSetup paperSize="9" orientation="portrait" r:id="rId1"/>
  <headerFooter differentFirst="1">
    <oddHeader>&amp;C&amp;"Arial"&amp;8&amp;K000000INTERNAL&amp;1#</oddHeader>
    <firstHeader>&amp;C&amp;"Arial"&amp;8&amp;K000000INTERNAL&amp;1#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368E3"/>
  </sheetPr>
  <dimension ref="A1:I9"/>
  <sheetViews>
    <sheetView showGridLines="0" showRowColHeaders="0" zoomScale="80" zoomScaleNormal="80" workbookViewId="0">
      <selection activeCell="B1" sqref="B1:H1"/>
    </sheetView>
  </sheetViews>
  <sheetFormatPr defaultColWidth="0" defaultRowHeight="14.25" customHeight="1" zeroHeight="1" x14ac:dyDescent="0.35"/>
  <cols>
    <col min="1" max="1" width="6.125" customWidth="1"/>
    <col min="2" max="8" width="11.5" customWidth="1"/>
    <col min="9" max="9" width="9" hidden="1" customWidth="1"/>
  </cols>
  <sheetData>
    <row r="1" spans="1:9" ht="57" customHeight="1" x14ac:dyDescent="0.6">
      <c r="A1" s="498"/>
      <c r="B1" s="795" t="s">
        <v>288</v>
      </c>
      <c r="C1" s="795"/>
      <c r="D1" s="795"/>
      <c r="E1" s="795"/>
      <c r="F1" s="795"/>
      <c r="G1" s="795"/>
      <c r="H1" s="795"/>
      <c r="I1" s="499"/>
    </row>
    <row r="2" spans="1:9" ht="13.5" x14ac:dyDescent="0.35">
      <c r="A2" s="134"/>
      <c r="B2" s="61"/>
      <c r="C2" s="61"/>
      <c r="D2" s="61"/>
      <c r="E2" s="61"/>
      <c r="F2" s="61"/>
      <c r="G2" s="61"/>
      <c r="H2" s="61"/>
      <c r="I2" s="135"/>
    </row>
    <row r="3" spans="1:9" ht="22.5" x14ac:dyDescent="0.35">
      <c r="A3" s="134"/>
      <c r="B3" s="120" t="s">
        <v>287</v>
      </c>
      <c r="C3" s="61"/>
      <c r="D3" s="61"/>
      <c r="E3" s="61"/>
      <c r="F3" s="61"/>
      <c r="G3" s="61"/>
      <c r="H3" s="61"/>
      <c r="I3" s="135"/>
    </row>
    <row r="4" spans="1:9" ht="13.5" x14ac:dyDescent="0.35">
      <c r="A4" s="134"/>
      <c r="B4" s="122" t="s">
        <v>290</v>
      </c>
      <c r="C4" s="61"/>
      <c r="D4" s="61"/>
      <c r="E4" s="61"/>
      <c r="F4" s="61"/>
      <c r="G4" s="61"/>
      <c r="H4" s="61"/>
      <c r="I4" s="135"/>
    </row>
    <row r="5" spans="1:9" ht="13.9" x14ac:dyDescent="0.4">
      <c r="A5" s="369"/>
      <c r="B5" s="372"/>
      <c r="C5" s="372"/>
      <c r="D5" s="61"/>
      <c r="E5" s="61"/>
      <c r="F5" s="61"/>
      <c r="G5" s="61"/>
      <c r="H5" s="61"/>
      <c r="I5" s="135"/>
    </row>
    <row r="6" spans="1:9" ht="13.9" x14ac:dyDescent="0.4">
      <c r="A6" s="369"/>
      <c r="B6" s="527" t="s">
        <v>482</v>
      </c>
      <c r="C6" s="372"/>
      <c r="D6" s="61"/>
      <c r="E6" s="61"/>
      <c r="F6" s="61"/>
      <c r="G6" s="61"/>
      <c r="H6" s="61"/>
      <c r="I6" s="135"/>
    </row>
    <row r="7" spans="1:9" ht="13.9" x14ac:dyDescent="0.4">
      <c r="A7" s="369"/>
      <c r="B7" s="527" t="s">
        <v>391</v>
      </c>
      <c r="C7" s="372"/>
      <c r="D7" s="61"/>
      <c r="E7" s="61"/>
      <c r="F7" s="61"/>
      <c r="G7" s="61"/>
      <c r="H7" s="61"/>
      <c r="I7" s="135"/>
    </row>
    <row r="8" spans="1:9" ht="13.9" x14ac:dyDescent="0.4">
      <c r="A8" s="369"/>
      <c r="B8" s="527"/>
      <c r="C8" s="372"/>
      <c r="D8" s="61"/>
      <c r="E8" s="61"/>
      <c r="F8" s="61"/>
      <c r="G8" s="61"/>
      <c r="H8" s="61"/>
      <c r="I8" s="135"/>
    </row>
    <row r="9" spans="1:9" thickBot="1" x14ac:dyDescent="0.45">
      <c r="A9" s="525"/>
      <c r="B9" s="526"/>
      <c r="C9" s="526"/>
      <c r="D9" s="136"/>
      <c r="E9" s="136"/>
      <c r="F9" s="136"/>
      <c r="G9" s="136"/>
      <c r="H9" s="136"/>
      <c r="I9" s="137"/>
    </row>
  </sheetData>
  <sheetProtection sheet="1" objects="1" scenarios="1"/>
  <mergeCells count="1">
    <mergeCell ref="B1:H1"/>
  </mergeCells>
  <hyperlinks>
    <hyperlink ref="B6" location="'Противодействие коррупции'!A1" display="Противодействие коррупции"/>
    <hyperlink ref="B7" location="Налоги!A1" display="Налоги"/>
  </hyperlink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5FF"/>
  </sheetPr>
  <dimension ref="A1:I15"/>
  <sheetViews>
    <sheetView showRowColHeaders="0" zoomScale="80" zoomScaleNormal="80" workbookViewId="0">
      <selection sqref="A1:H1"/>
    </sheetView>
  </sheetViews>
  <sheetFormatPr defaultColWidth="0" defaultRowHeight="13.5" zeroHeight="1" x14ac:dyDescent="0.35"/>
  <cols>
    <col min="1" max="1" width="48" style="116" customWidth="1"/>
    <col min="2" max="2" width="7.875" style="116" customWidth="1"/>
    <col min="3" max="7" width="10.5" style="116" customWidth="1"/>
    <col min="8" max="8" width="8" style="116" customWidth="1"/>
    <col min="9" max="16384" width="8" style="116" hidden="1"/>
  </cols>
  <sheetData>
    <row r="1" spans="1:9" ht="45.75" customHeight="1" x14ac:dyDescent="0.35">
      <c r="A1" s="796" t="s">
        <v>284</v>
      </c>
      <c r="B1" s="796"/>
      <c r="C1" s="796"/>
      <c r="D1" s="796"/>
      <c r="E1" s="796"/>
      <c r="F1" s="796"/>
      <c r="G1" s="796"/>
      <c r="H1" s="796"/>
      <c r="I1" s="119"/>
    </row>
    <row r="2" spans="1:9" x14ac:dyDescent="0.35">
      <c r="A2" s="51" t="s">
        <v>30</v>
      </c>
      <c r="B2" s="614" t="s">
        <v>31</v>
      </c>
      <c r="C2" s="614"/>
      <c r="D2" s="614" t="s">
        <v>32</v>
      </c>
      <c r="E2" s="614"/>
      <c r="F2" s="614" t="s">
        <v>33</v>
      </c>
      <c r="G2" s="614"/>
      <c r="H2" s="119"/>
      <c r="I2" s="119"/>
    </row>
    <row r="3" spans="1:9" ht="48.75" customHeight="1" x14ac:dyDescent="0.35">
      <c r="A3" s="115" t="s">
        <v>285</v>
      </c>
      <c r="B3" s="756" t="s">
        <v>286</v>
      </c>
      <c r="C3" s="757"/>
      <c r="D3" s="758" t="s">
        <v>283</v>
      </c>
      <c r="E3" s="758"/>
      <c r="F3" s="758" t="s">
        <v>284</v>
      </c>
      <c r="G3" s="758"/>
      <c r="H3" s="119"/>
      <c r="I3" s="119"/>
    </row>
    <row r="4" spans="1:9" ht="15" x14ac:dyDescent="0.35">
      <c r="A4" s="117"/>
      <c r="B4" s="117"/>
      <c r="C4" s="117"/>
      <c r="D4" s="117"/>
      <c r="E4" s="117"/>
      <c r="F4" s="117"/>
      <c r="G4" s="118"/>
      <c r="H4" s="119"/>
      <c r="I4" s="119"/>
    </row>
    <row r="5" spans="1:9" ht="15" x14ac:dyDescent="0.4">
      <c r="A5" s="595" t="s">
        <v>428</v>
      </c>
      <c r="B5" s="596"/>
      <c r="C5" s="596"/>
      <c r="D5" s="596"/>
      <c r="E5" s="596"/>
      <c r="F5" s="596"/>
      <c r="G5" s="597"/>
      <c r="H5" s="119"/>
      <c r="I5" s="119"/>
    </row>
    <row r="6" spans="1:9" ht="45.75" customHeight="1" x14ac:dyDescent="0.35">
      <c r="A6" s="306"/>
      <c r="B6" s="307"/>
      <c r="C6" s="92">
        <v>2019</v>
      </c>
      <c r="D6" s="92">
        <v>2020</v>
      </c>
      <c r="E6" s="92">
        <v>2021</v>
      </c>
      <c r="F6" s="92">
        <v>2022</v>
      </c>
      <c r="G6" s="92">
        <v>2023</v>
      </c>
      <c r="H6" s="119"/>
      <c r="I6" s="119"/>
    </row>
    <row r="7" spans="1:9" ht="13.9" x14ac:dyDescent="0.4">
      <c r="A7" s="595" t="s">
        <v>425</v>
      </c>
      <c r="B7" s="596"/>
      <c r="C7" s="596"/>
      <c r="D7" s="596"/>
      <c r="E7" s="596"/>
      <c r="F7" s="596"/>
      <c r="G7" s="597"/>
      <c r="H7" s="119"/>
      <c r="I7" s="119"/>
    </row>
    <row r="8" spans="1:9" ht="25.5" customHeight="1" x14ac:dyDescent="0.35">
      <c r="A8" s="305" t="s">
        <v>424</v>
      </c>
      <c r="B8" s="308" t="s">
        <v>1</v>
      </c>
      <c r="C8" s="309">
        <v>1</v>
      </c>
      <c r="D8" s="309">
        <v>1</v>
      </c>
      <c r="E8" s="309">
        <v>1</v>
      </c>
      <c r="F8" s="309">
        <v>1</v>
      </c>
      <c r="G8" s="309">
        <v>1</v>
      </c>
      <c r="H8" s="119"/>
      <c r="I8" s="119"/>
    </row>
    <row r="9" spans="1:9" ht="25.5" customHeight="1" x14ac:dyDescent="0.35">
      <c r="A9" s="305" t="s">
        <v>426</v>
      </c>
      <c r="B9" s="308" t="s">
        <v>1</v>
      </c>
      <c r="C9" s="310">
        <v>0.17778753292361721</v>
      </c>
      <c r="D9" s="310">
        <v>0.99025069637883012</v>
      </c>
      <c r="E9" s="310">
        <v>0.67498218104062724</v>
      </c>
      <c r="F9" s="309">
        <v>1</v>
      </c>
      <c r="G9" s="309">
        <v>1</v>
      </c>
      <c r="H9" s="119"/>
      <c r="I9" s="119"/>
    </row>
    <row r="10" spans="1:9" ht="13.9" x14ac:dyDescent="0.4">
      <c r="A10" s="595" t="s">
        <v>277</v>
      </c>
      <c r="B10" s="596"/>
      <c r="C10" s="596"/>
      <c r="D10" s="596"/>
      <c r="E10" s="596"/>
      <c r="F10" s="596"/>
      <c r="G10" s="597"/>
      <c r="H10" s="119"/>
      <c r="I10" s="119"/>
    </row>
    <row r="11" spans="1:9" ht="25.5" customHeight="1" x14ac:dyDescent="0.35">
      <c r="A11" s="305" t="s">
        <v>427</v>
      </c>
      <c r="B11" s="308" t="s">
        <v>1</v>
      </c>
      <c r="C11" s="309">
        <v>1</v>
      </c>
      <c r="D11" s="309">
        <v>1</v>
      </c>
      <c r="E11" s="309">
        <v>1</v>
      </c>
      <c r="F11" s="309">
        <v>1</v>
      </c>
      <c r="G11" s="309">
        <v>1</v>
      </c>
      <c r="H11" s="119"/>
      <c r="I11" s="119"/>
    </row>
    <row r="12" spans="1:9" ht="25.5" customHeight="1" x14ac:dyDescent="0.35">
      <c r="A12" s="305" t="s">
        <v>423</v>
      </c>
      <c r="B12" s="308" t="s">
        <v>1</v>
      </c>
      <c r="C12" s="310">
        <v>0.17778753292361721</v>
      </c>
      <c r="D12" s="310">
        <v>0.99025069637883012</v>
      </c>
      <c r="E12" s="310">
        <v>0.67498218104062724</v>
      </c>
      <c r="F12" s="310">
        <v>0.65057783820530246</v>
      </c>
      <c r="G12" s="310">
        <v>0.89307330195023538</v>
      </c>
      <c r="H12" s="119"/>
      <c r="I12" s="119"/>
    </row>
    <row r="13" spans="1:9" ht="37.5" customHeight="1" x14ac:dyDescent="0.35">
      <c r="A13" s="797" t="s">
        <v>429</v>
      </c>
      <c r="B13" s="797"/>
      <c r="C13" s="797"/>
      <c r="D13" s="797"/>
      <c r="E13" s="797"/>
      <c r="F13" s="797"/>
      <c r="G13" s="797"/>
    </row>
    <row r="14" spans="1:9" x14ac:dyDescent="0.35"/>
    <row r="15" spans="1:9" x14ac:dyDescent="0.35"/>
  </sheetData>
  <sheetProtection sheet="1" objects="1" scenarios="1"/>
  <mergeCells count="11">
    <mergeCell ref="A1:H1"/>
    <mergeCell ref="A13:G13"/>
    <mergeCell ref="F3:G3"/>
    <mergeCell ref="B2:C2"/>
    <mergeCell ref="D2:E2"/>
    <mergeCell ref="F2:G2"/>
    <mergeCell ref="B3:C3"/>
    <mergeCell ref="D3:E3"/>
    <mergeCell ref="A7:G7"/>
    <mergeCell ref="A10:G10"/>
    <mergeCell ref="A5:G5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5FF"/>
    <pageSetUpPr autoPageBreaks="0"/>
  </sheetPr>
  <dimension ref="A1:R66"/>
  <sheetViews>
    <sheetView showRowColHeaders="0" zoomScale="80" zoomScaleNormal="80" workbookViewId="0">
      <selection sqref="A1:G1"/>
    </sheetView>
  </sheetViews>
  <sheetFormatPr defaultColWidth="0" defaultRowHeight="0" customHeight="1" zeroHeight="1" x14ac:dyDescent="0.35"/>
  <cols>
    <col min="1" max="1" width="38.625" style="119" customWidth="1"/>
    <col min="2" max="2" width="24.625" style="119" customWidth="1"/>
    <col min="3" max="6" width="22.375" style="119" customWidth="1"/>
    <col min="7" max="7" width="18.625" style="119" customWidth="1"/>
    <col min="8" max="12" width="7.875" style="119" customWidth="1"/>
    <col min="13" max="17" width="10.5" style="119" customWidth="1"/>
    <col min="18" max="18" width="8" style="119" customWidth="1"/>
    <col min="19" max="16384" width="8" style="119" hidden="1"/>
  </cols>
  <sheetData>
    <row r="1" spans="1:18" ht="35.25" customHeight="1" x14ac:dyDescent="0.35">
      <c r="A1" s="802" t="s">
        <v>391</v>
      </c>
      <c r="B1" s="802"/>
      <c r="C1" s="802"/>
      <c r="D1" s="802"/>
      <c r="E1" s="802"/>
      <c r="F1" s="802"/>
      <c r="G1" s="802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35.25" customHeight="1" x14ac:dyDescent="0.35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14.25" customHeight="1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s="321" customFormat="1" ht="25.5" customHeight="1" x14ac:dyDescent="0.35">
      <c r="A4" s="450" t="s">
        <v>368</v>
      </c>
      <c r="B4" s="804" t="s">
        <v>369</v>
      </c>
      <c r="C4" s="805"/>
      <c r="D4" s="806" t="s">
        <v>370</v>
      </c>
      <c r="E4" s="807"/>
      <c r="F4" s="806" t="s">
        <v>371</v>
      </c>
      <c r="G4" s="80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ht="14.25" customHeight="1" x14ac:dyDescent="0.3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</row>
    <row r="6" spans="1:18" ht="14.25" customHeight="1" x14ac:dyDescent="0.35">
      <c r="A6" s="803" t="s">
        <v>372</v>
      </c>
      <c r="B6" s="803"/>
      <c r="C6" s="803"/>
      <c r="D6" s="803"/>
      <c r="E6" s="803"/>
      <c r="F6" s="803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</row>
    <row r="7" spans="1:18" ht="14.25" customHeight="1" x14ac:dyDescent="0.35">
      <c r="A7" s="158"/>
      <c r="B7" s="158"/>
      <c r="C7" s="158"/>
      <c r="D7" s="158"/>
      <c r="E7" s="15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</row>
    <row r="8" spans="1:18" ht="27.75" customHeight="1" x14ac:dyDescent="0.35">
      <c r="A8" s="152" t="s">
        <v>571</v>
      </c>
      <c r="B8" s="200" t="s">
        <v>373</v>
      </c>
      <c r="C8" s="152">
        <v>2020</v>
      </c>
      <c r="D8" s="152">
        <v>2021</v>
      </c>
      <c r="E8" s="152">
        <v>2022</v>
      </c>
      <c r="F8" s="576">
        <v>2023</v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</row>
    <row r="9" spans="1:18" ht="25.5" customHeight="1" x14ac:dyDescent="0.35">
      <c r="A9" s="159" t="s">
        <v>437</v>
      </c>
      <c r="B9" s="278" t="s">
        <v>374</v>
      </c>
      <c r="C9" s="311" t="s">
        <v>430</v>
      </c>
      <c r="D9" s="311" t="s">
        <v>430</v>
      </c>
      <c r="E9" s="311" t="s">
        <v>430</v>
      </c>
      <c r="F9" s="311" t="s">
        <v>430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25.5" customHeight="1" x14ac:dyDescent="0.35">
      <c r="A10" s="159" t="s">
        <v>438</v>
      </c>
      <c r="B10" s="278" t="s">
        <v>374</v>
      </c>
      <c r="C10" s="311" t="s">
        <v>430</v>
      </c>
      <c r="D10" s="311" t="s">
        <v>430</v>
      </c>
      <c r="E10" s="311" t="s">
        <v>430</v>
      </c>
      <c r="F10" s="311" t="s">
        <v>430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25.5" customHeight="1" x14ac:dyDescent="0.35">
      <c r="A11" s="159" t="s">
        <v>541</v>
      </c>
      <c r="B11" s="278" t="s">
        <v>374</v>
      </c>
      <c r="C11" s="311" t="s">
        <v>430</v>
      </c>
      <c r="D11" s="311" t="s">
        <v>430</v>
      </c>
      <c r="E11" s="311" t="s">
        <v>430</v>
      </c>
      <c r="F11" s="311" t="s">
        <v>430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25.5" customHeight="1" x14ac:dyDescent="0.35">
      <c r="A12" s="160" t="s">
        <v>375</v>
      </c>
      <c r="B12" s="278" t="s">
        <v>374</v>
      </c>
      <c r="C12" s="311" t="s">
        <v>430</v>
      </c>
      <c r="D12" s="311" t="s">
        <v>430</v>
      </c>
      <c r="E12" s="311" t="s">
        <v>430</v>
      </c>
      <c r="F12" s="311" t="s">
        <v>430</v>
      </c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8" ht="25.5" customHeight="1" x14ac:dyDescent="0.35">
      <c r="A13" s="159" t="s">
        <v>376</v>
      </c>
      <c r="B13" s="278" t="s">
        <v>374</v>
      </c>
      <c r="C13" s="311" t="s">
        <v>430</v>
      </c>
      <c r="D13" s="311" t="s">
        <v>430</v>
      </c>
      <c r="E13" s="311" t="s">
        <v>430</v>
      </c>
      <c r="F13" s="311" t="s">
        <v>430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25.5" customHeight="1" x14ac:dyDescent="0.35">
      <c r="A14" s="159" t="s">
        <v>377</v>
      </c>
      <c r="B14" s="278" t="s">
        <v>374</v>
      </c>
      <c r="C14" s="311" t="s">
        <v>430</v>
      </c>
      <c r="D14" s="311" t="s">
        <v>430</v>
      </c>
      <c r="E14" s="311" t="s">
        <v>430</v>
      </c>
      <c r="F14" s="311" t="s">
        <v>430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25.5" customHeight="1" x14ac:dyDescent="0.35">
      <c r="A15" s="312" t="s">
        <v>378</v>
      </c>
      <c r="B15" s="313" t="s">
        <v>433</v>
      </c>
      <c r="C15" s="203">
        <v>6</v>
      </c>
      <c r="D15" s="203">
        <v>6</v>
      </c>
      <c r="E15" s="203">
        <v>6</v>
      </c>
      <c r="F15" s="203">
        <v>6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4.25" customHeight="1" x14ac:dyDescent="0.35">
      <c r="A16" s="44" t="s">
        <v>431</v>
      </c>
      <c r="B16" s="44"/>
      <c r="C16" s="44"/>
      <c r="D16" s="44"/>
      <c r="E16" s="44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4.25" customHeight="1" x14ac:dyDescent="0.35">
      <c r="A17" s="44" t="s">
        <v>440</v>
      </c>
      <c r="B17" s="44"/>
      <c r="C17" s="44"/>
      <c r="D17" s="44"/>
      <c r="E17" s="44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4.25" customHeight="1" x14ac:dyDescent="0.35">
      <c r="A18" s="44" t="s">
        <v>439</v>
      </c>
      <c r="B18" s="44"/>
      <c r="C18" s="44"/>
      <c r="D18" s="44"/>
      <c r="E18" s="44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4.25" customHeight="1" x14ac:dyDescent="0.35">
      <c r="A19" s="44" t="s">
        <v>432</v>
      </c>
      <c r="B19" s="44"/>
      <c r="C19" s="44"/>
      <c r="D19" s="44"/>
      <c r="E19" s="44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4.25" customHeight="1" x14ac:dyDescent="0.35">
      <c r="A20" s="44" t="s">
        <v>540</v>
      </c>
      <c r="B20" s="44"/>
      <c r="C20" s="44"/>
      <c r="D20" s="44"/>
      <c r="E20" s="44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ht="14.25" customHeight="1" x14ac:dyDescent="0.35">
      <c r="A21" s="803" t="s">
        <v>379</v>
      </c>
      <c r="B21" s="803"/>
      <c r="C21" s="803"/>
      <c r="D21" s="803"/>
      <c r="E21" s="803"/>
      <c r="F21" s="803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1:18" ht="14.25" customHeight="1" x14ac:dyDescent="0.35">
      <c r="A22" s="44"/>
      <c r="B22" s="44"/>
      <c r="C22" s="44"/>
      <c r="D22" s="44"/>
      <c r="E22" s="44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14.25" customHeight="1" x14ac:dyDescent="0.35">
      <c r="A23" s="152" t="s">
        <v>484</v>
      </c>
      <c r="B23" s="152" t="s">
        <v>380</v>
      </c>
      <c r="C23" s="44"/>
      <c r="D23" s="44"/>
      <c r="E23" s="44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ht="25.5" customHeight="1" x14ac:dyDescent="0.35">
      <c r="A24" s="278" t="s">
        <v>381</v>
      </c>
      <c r="B24" s="278" t="s">
        <v>382</v>
      </c>
      <c r="C24" s="44"/>
      <c r="D24" s="44"/>
      <c r="E24" s="44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1:18" ht="14.25" customHeight="1" x14ac:dyDescent="0.3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4.25" customHeight="1" x14ac:dyDescent="0.35">
      <c r="A26" s="810" t="s">
        <v>395</v>
      </c>
      <c r="B26" s="811"/>
      <c r="C26" s="811"/>
      <c r="D26" s="811"/>
      <c r="E26" s="811"/>
      <c r="F26" s="812"/>
      <c r="G26" s="184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4.25" customHeight="1" x14ac:dyDescent="0.35">
      <c r="A27" s="50"/>
      <c r="B27" s="204"/>
      <c r="C27" s="166">
        <v>2020</v>
      </c>
      <c r="D27" s="166">
        <v>2021</v>
      </c>
      <c r="E27" s="166">
        <v>2022</v>
      </c>
      <c r="F27" s="576">
        <v>2023</v>
      </c>
      <c r="G27" s="162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25.5" customHeight="1" x14ac:dyDescent="0.35">
      <c r="A28" s="274" t="s">
        <v>434</v>
      </c>
      <c r="B28" s="316" t="s">
        <v>383</v>
      </c>
      <c r="C28" s="317">
        <v>1143708.9650000001</v>
      </c>
      <c r="D28" s="317">
        <v>293598.609</v>
      </c>
      <c r="E28" s="317">
        <v>27611.244999999999</v>
      </c>
      <c r="F28" s="317">
        <v>783440.43599999999</v>
      </c>
      <c r="G28" s="162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25.5" customHeight="1" x14ac:dyDescent="0.35">
      <c r="A29" s="274" t="s">
        <v>394</v>
      </c>
      <c r="B29" s="316" t="s">
        <v>383</v>
      </c>
      <c r="C29" s="317">
        <v>782034.86583999975</v>
      </c>
      <c r="D29" s="317">
        <v>592916.64591000008</v>
      </c>
      <c r="E29" s="317">
        <v>506000.43632000004</v>
      </c>
      <c r="F29" s="317">
        <v>828524.01272000012</v>
      </c>
      <c r="G29" s="162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25.5" customHeight="1" x14ac:dyDescent="0.35">
      <c r="A30" s="274" t="s">
        <v>435</v>
      </c>
      <c r="B30" s="316" t="s">
        <v>383</v>
      </c>
      <c r="C30" s="317">
        <v>1403558.6875400001</v>
      </c>
      <c r="D30" s="317">
        <v>1316195.6910000001</v>
      </c>
      <c r="E30" s="317">
        <v>1250179.3830500003</v>
      </c>
      <c r="F30" s="317">
        <v>1194776.15863</v>
      </c>
      <c r="G30" s="162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25.5" customHeight="1" x14ac:dyDescent="0.35">
      <c r="A31" s="314" t="s">
        <v>378</v>
      </c>
      <c r="B31" s="301" t="s">
        <v>383</v>
      </c>
      <c r="C31" s="315">
        <v>3329302.5183800003</v>
      </c>
      <c r="D31" s="315">
        <v>2202710.9459100002</v>
      </c>
      <c r="E31" s="315">
        <v>1783791.0643700003</v>
      </c>
      <c r="F31" s="315">
        <v>2806740.6073500002</v>
      </c>
      <c r="G31" s="162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77.25" customHeight="1" x14ac:dyDescent="0.35">
      <c r="A32" s="808" t="s">
        <v>542</v>
      </c>
      <c r="B32" s="809"/>
      <c r="C32" s="809"/>
      <c r="D32" s="809"/>
      <c r="E32" s="809"/>
      <c r="F32" s="193"/>
      <c r="G32" s="193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31.5" customHeight="1" x14ac:dyDescent="0.35">
      <c r="A33" s="809" t="s">
        <v>543</v>
      </c>
      <c r="B33" s="809"/>
      <c r="C33" s="809"/>
      <c r="D33" s="809"/>
      <c r="E33" s="809"/>
      <c r="F33" s="318"/>
      <c r="G33" s="3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4.25" customHeight="1" x14ac:dyDescent="0.35">
      <c r="B34" s="164"/>
      <c r="C34" s="165"/>
      <c r="D34" s="165"/>
      <c r="E34" s="165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4.25" customHeight="1" x14ac:dyDescent="0.35">
      <c r="A35" s="798" t="s">
        <v>384</v>
      </c>
      <c r="B35" s="799"/>
      <c r="C35" s="799"/>
      <c r="D35" s="799"/>
      <c r="E35" s="799"/>
      <c r="F35" s="79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4.25" customHeight="1" x14ac:dyDescent="0.4">
      <c r="A36" s="451"/>
      <c r="B36" s="452"/>
      <c r="C36" s="585">
        <v>2020</v>
      </c>
      <c r="D36" s="585">
        <v>2021</v>
      </c>
      <c r="E36" s="585">
        <v>2022</v>
      </c>
      <c r="F36" s="585">
        <v>2023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25.5" customHeight="1" x14ac:dyDescent="0.35">
      <c r="A37" s="274" t="s">
        <v>385</v>
      </c>
      <c r="B37" s="275" t="s">
        <v>383</v>
      </c>
      <c r="C37" s="317">
        <v>413596</v>
      </c>
      <c r="D37" s="317">
        <v>316443.913</v>
      </c>
      <c r="E37" s="317">
        <v>335950.98700000002</v>
      </c>
      <c r="F37" s="317">
        <v>405957.43400000001</v>
      </c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25.5" customHeight="1" x14ac:dyDescent="0.35">
      <c r="A38" s="320" t="s">
        <v>436</v>
      </c>
      <c r="B38" s="275" t="s">
        <v>383</v>
      </c>
      <c r="C38" s="317">
        <v>7553834.9359999998</v>
      </c>
      <c r="D38" s="317">
        <v>1552944.456</v>
      </c>
      <c r="E38" s="317">
        <v>2633359.0529299998</v>
      </c>
      <c r="F38" s="317">
        <v>1374900.2039999999</v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25.5" customHeight="1" x14ac:dyDescent="0.35">
      <c r="A39" s="319" t="s">
        <v>378</v>
      </c>
      <c r="B39" s="203" t="s">
        <v>383</v>
      </c>
      <c r="C39" s="315">
        <v>7967430.9359999998</v>
      </c>
      <c r="D39" s="315">
        <v>1869388.3689999999</v>
      </c>
      <c r="E39" s="315">
        <v>2969310.03993</v>
      </c>
      <c r="F39" s="315">
        <v>1780857.6379999998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4.25" customHeight="1" x14ac:dyDescent="0.4">
      <c r="A40" s="42" t="s">
        <v>485</v>
      </c>
      <c r="B40" s="187"/>
      <c r="C40" s="194"/>
      <c r="D40" s="194"/>
      <c r="E40" s="194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4.25" customHeight="1" x14ac:dyDescent="0.35">
      <c r="A41" s="161"/>
      <c r="B41" s="154"/>
      <c r="C41" s="154"/>
      <c r="D41" s="154"/>
      <c r="E41" s="154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4.25" customHeight="1" x14ac:dyDescent="0.35">
      <c r="A42" s="800" t="s">
        <v>386</v>
      </c>
      <c r="B42" s="801"/>
      <c r="C42" s="801"/>
      <c r="D42" s="801"/>
      <c r="E42" s="801"/>
      <c r="F42" s="801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4.25" customHeight="1" x14ac:dyDescent="0.35">
      <c r="A43" s="185"/>
      <c r="B43" s="185"/>
      <c r="C43" s="166">
        <v>2020</v>
      </c>
      <c r="D43" s="166">
        <v>2021</v>
      </c>
      <c r="E43" s="166">
        <v>2022</v>
      </c>
      <c r="F43" s="576">
        <v>2023</v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s="321" customFormat="1" ht="25.5" customHeight="1" x14ac:dyDescent="0.35">
      <c r="A44" s="302" t="s">
        <v>387</v>
      </c>
      <c r="B44" s="206" t="s">
        <v>383</v>
      </c>
      <c r="C44" s="322">
        <f>C31+C39</f>
        <v>11296733.45438</v>
      </c>
      <c r="D44" s="322">
        <f>D31+D39</f>
        <v>4072099.3149100002</v>
      </c>
      <c r="E44" s="322">
        <f>E31+E39</f>
        <v>4753101.1042999998</v>
      </c>
      <c r="F44" s="322">
        <f>F31+F39</f>
        <v>4587598.2453499995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s="321" customFormat="1" ht="25.5" customHeight="1" x14ac:dyDescent="0.35">
      <c r="A45" s="320" t="s">
        <v>388</v>
      </c>
      <c r="B45" s="275" t="s">
        <v>1</v>
      </c>
      <c r="C45" s="281">
        <f>C31/C44</f>
        <v>0.29471373577369431</v>
      </c>
      <c r="D45" s="281">
        <f>D31/D44</f>
        <v>0.54092760897180714</v>
      </c>
      <c r="E45" s="281">
        <f>E31/E44</f>
        <v>0.37528994759994766</v>
      </c>
      <c r="F45" s="281">
        <f>F31/F44</f>
        <v>0.61181046317534871</v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s="321" customFormat="1" ht="25.5" customHeight="1" x14ac:dyDescent="0.35">
      <c r="A46" s="320" t="s">
        <v>389</v>
      </c>
      <c r="B46" s="275" t="s">
        <v>1</v>
      </c>
      <c r="C46" s="281">
        <f>C39/C44</f>
        <v>0.70528626422630569</v>
      </c>
      <c r="D46" s="281">
        <f>D39/D44</f>
        <v>0.45907239102819286</v>
      </c>
      <c r="E46" s="281">
        <f>E39/E44</f>
        <v>0.6247100524000524</v>
      </c>
      <c r="F46" s="281">
        <f>F39/F44</f>
        <v>0.3881895368246514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s="321" customFormat="1" ht="25.5" customHeight="1" x14ac:dyDescent="0.35">
      <c r="A47" s="271" t="s">
        <v>390</v>
      </c>
      <c r="B47" s="206" t="s">
        <v>1</v>
      </c>
      <c r="C47" s="322" t="s">
        <v>261</v>
      </c>
      <c r="D47" s="323">
        <f>D44/C44-1</f>
        <v>-0.63953302683873137</v>
      </c>
      <c r="E47" s="323">
        <f>E44/D44-1</f>
        <v>0.16723604625665933</v>
      </c>
      <c r="F47" s="323">
        <f>F44/E44-1</f>
        <v>-3.4819974437378276E-2</v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24" customHeight="1" x14ac:dyDescent="0.35">
      <c r="A48" s="186"/>
      <c r="B48" s="187"/>
      <c r="C48" s="188"/>
      <c r="D48" s="189"/>
      <c r="E48" s="189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4.25" customHeight="1" x14ac:dyDescent="0.35">
      <c r="A49" s="186"/>
      <c r="B49" s="187"/>
      <c r="C49" s="188"/>
      <c r="D49" s="189"/>
      <c r="E49" s="189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4.25" customHeight="1" x14ac:dyDescent="0.35">
      <c r="A50" s="190"/>
      <c r="B50" s="191"/>
      <c r="C50" s="192"/>
      <c r="D50" s="192"/>
      <c r="E50" s="192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4.25" customHeight="1" x14ac:dyDescent="0.35">
      <c r="A51" s="190"/>
      <c r="B51" s="191"/>
      <c r="C51" s="192"/>
      <c r="D51" s="192"/>
      <c r="E51" s="192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4.25" customHeight="1" x14ac:dyDescent="0.35">
      <c r="A52" s="190"/>
      <c r="B52" s="191"/>
      <c r="C52" s="192"/>
      <c r="D52" s="192"/>
      <c r="E52" s="192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4.25" customHeight="1" x14ac:dyDescent="0.35">
      <c r="A53" s="163"/>
      <c r="B53" s="164"/>
      <c r="C53" s="165"/>
      <c r="D53" s="165"/>
      <c r="E53" s="165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4.25" customHeight="1" x14ac:dyDescent="0.35">
      <c r="A54" s="163"/>
      <c r="B54" s="164"/>
      <c r="C54" s="165"/>
      <c r="D54" s="165"/>
      <c r="E54" s="165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4.25" customHeight="1" x14ac:dyDescent="0.35">
      <c r="A55" s="163"/>
      <c r="B55" s="164"/>
      <c r="C55" s="165"/>
      <c r="D55" s="165"/>
      <c r="E55" s="165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4.25" customHeight="1" x14ac:dyDescent="0.35">
      <c r="A56" s="163"/>
      <c r="B56" s="164"/>
      <c r="C56" s="165"/>
      <c r="D56" s="165"/>
      <c r="E56" s="165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4.25" customHeight="1" x14ac:dyDescent="0.35">
      <c r="A57" s="163"/>
      <c r="B57" s="164"/>
      <c r="C57" s="165"/>
      <c r="D57" s="165"/>
      <c r="E57" s="165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4.25" customHeight="1" x14ac:dyDescent="0.35">
      <c r="A58" s="163"/>
      <c r="B58" s="164"/>
      <c r="C58" s="165"/>
      <c r="D58" s="165"/>
      <c r="E58" s="165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4.25" customHeight="1" x14ac:dyDescent="0.35">
      <c r="A59" s="163"/>
      <c r="B59" s="164"/>
      <c r="C59" s="165"/>
      <c r="D59" s="165"/>
      <c r="E59" s="165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4.25" customHeight="1" x14ac:dyDescent="0.35">
      <c r="A60" s="163"/>
      <c r="B60" s="164"/>
      <c r="C60" s="165"/>
      <c r="D60" s="165"/>
      <c r="E60" s="165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4.25" customHeight="1" x14ac:dyDescent="0.35">
      <c r="A61" s="163"/>
      <c r="B61" s="164"/>
      <c r="C61" s="165"/>
      <c r="D61" s="165"/>
      <c r="E61" s="165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4.25" customHeight="1" x14ac:dyDescent="0.35">
      <c r="A62" s="163"/>
      <c r="B62" s="164"/>
      <c r="C62" s="165"/>
      <c r="D62" s="165"/>
      <c r="E62" s="165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4.25" customHeight="1" x14ac:dyDescent="0.35">
      <c r="A63" s="163"/>
      <c r="B63" s="164"/>
      <c r="C63" s="165"/>
      <c r="D63" s="165"/>
      <c r="E63" s="165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4.25" customHeight="1" x14ac:dyDescent="0.35">
      <c r="A64" s="163"/>
      <c r="B64" s="164"/>
      <c r="C64" s="165"/>
      <c r="D64" s="165"/>
      <c r="E64" s="165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4.25" customHeight="1" x14ac:dyDescent="0.35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4.25" customHeight="1" x14ac:dyDescent="0.35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</sheetData>
  <sheetProtection sheet="1" objects="1" scenarios="1"/>
  <mergeCells count="14">
    <mergeCell ref="A35:F35"/>
    <mergeCell ref="A42:F42"/>
    <mergeCell ref="A1:G1"/>
    <mergeCell ref="A6:F6"/>
    <mergeCell ref="B3:C3"/>
    <mergeCell ref="D3:E3"/>
    <mergeCell ref="F3:G3"/>
    <mergeCell ref="B4:C4"/>
    <mergeCell ref="D4:E4"/>
    <mergeCell ref="A32:E32"/>
    <mergeCell ref="A33:E33"/>
    <mergeCell ref="F4:G4"/>
    <mergeCell ref="A21:F21"/>
    <mergeCell ref="A26:F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218"/>
  </sheetPr>
  <dimension ref="A1:J14"/>
  <sheetViews>
    <sheetView showGridLines="0" showRowColHeaders="0" zoomScale="80" zoomScaleNormal="80" workbookViewId="0">
      <selection sqref="A1:H1"/>
    </sheetView>
  </sheetViews>
  <sheetFormatPr defaultColWidth="0" defaultRowHeight="13.5" zeroHeight="1" x14ac:dyDescent="0.35"/>
  <cols>
    <col min="1" max="1" width="6.125" style="61" customWidth="1"/>
    <col min="2" max="2" width="11.625" style="61" customWidth="1"/>
    <col min="3" max="8" width="9" style="61" customWidth="1"/>
    <col min="9" max="9" width="0.75" style="61" customWidth="1"/>
    <col min="10" max="10" width="12.125" style="61" hidden="1" customWidth="1"/>
    <col min="11" max="16384" width="9" style="61" hidden="1"/>
  </cols>
  <sheetData>
    <row r="1" spans="1:10" ht="22.5" x14ac:dyDescent="0.6">
      <c r="A1" s="611" t="s">
        <v>554</v>
      </c>
      <c r="B1" s="612"/>
      <c r="C1" s="612"/>
      <c r="D1" s="612"/>
      <c r="E1" s="612"/>
      <c r="F1" s="612"/>
      <c r="G1" s="612"/>
      <c r="H1" s="613"/>
      <c r="I1" s="138"/>
      <c r="J1" s="138"/>
    </row>
    <row r="2" spans="1:10" x14ac:dyDescent="0.35">
      <c r="A2" s="134"/>
      <c r="H2" s="135"/>
    </row>
    <row r="3" spans="1:10" ht="22.5" x14ac:dyDescent="0.35">
      <c r="A3" s="134"/>
      <c r="B3" s="120" t="s">
        <v>287</v>
      </c>
      <c r="H3" s="135"/>
    </row>
    <row r="4" spans="1:10" x14ac:dyDescent="0.35">
      <c r="A4" s="134"/>
      <c r="B4" s="122" t="s">
        <v>290</v>
      </c>
      <c r="H4" s="135"/>
    </row>
    <row r="5" spans="1:10" x14ac:dyDescent="0.35">
      <c r="A5" s="518"/>
      <c r="B5" s="519"/>
      <c r="C5" s="519"/>
      <c r="H5" s="135"/>
    </row>
    <row r="6" spans="1:10" ht="18.75" customHeight="1" x14ac:dyDescent="0.4">
      <c r="A6" s="520"/>
      <c r="B6" s="521" t="s">
        <v>23</v>
      </c>
      <c r="C6" s="519"/>
      <c r="H6" s="135"/>
    </row>
    <row r="7" spans="1:10" ht="18.75" customHeight="1" x14ac:dyDescent="0.4">
      <c r="A7" s="520"/>
      <c r="B7" s="521" t="s">
        <v>228</v>
      </c>
      <c r="C7" s="519"/>
      <c r="H7" s="135"/>
    </row>
    <row r="8" spans="1:10" ht="18.75" customHeight="1" x14ac:dyDescent="0.4">
      <c r="A8" s="520"/>
      <c r="B8" s="521" t="s">
        <v>62</v>
      </c>
      <c r="C8" s="519"/>
      <c r="H8" s="135"/>
    </row>
    <row r="9" spans="1:10" ht="18.75" customHeight="1" x14ac:dyDescent="0.4">
      <c r="A9" s="520"/>
      <c r="B9" s="521" t="s">
        <v>291</v>
      </c>
      <c r="C9" s="519"/>
      <c r="H9" s="135"/>
    </row>
    <row r="10" spans="1:10" ht="18.75" customHeight="1" x14ac:dyDescent="0.4">
      <c r="A10" s="520"/>
      <c r="B10" s="521" t="s">
        <v>292</v>
      </c>
      <c r="C10" s="519"/>
      <c r="H10" s="135"/>
    </row>
    <row r="11" spans="1:10" ht="18.75" customHeight="1" x14ac:dyDescent="0.4">
      <c r="A11" s="520"/>
      <c r="B11" s="521" t="s">
        <v>131</v>
      </c>
      <c r="C11" s="519"/>
      <c r="H11" s="135"/>
    </row>
    <row r="12" spans="1:10" ht="18.75" customHeight="1" x14ac:dyDescent="0.4">
      <c r="A12" s="520"/>
      <c r="B12" s="521" t="s">
        <v>352</v>
      </c>
      <c r="C12" s="519"/>
      <c r="H12" s="135"/>
    </row>
    <row r="13" spans="1:10" ht="14.25" thickBot="1" x14ac:dyDescent="0.45">
      <c r="A13" s="522"/>
      <c r="B13" s="523"/>
      <c r="C13" s="524"/>
      <c r="D13" s="136"/>
      <c r="E13" s="136"/>
      <c r="F13" s="136"/>
      <c r="G13" s="136"/>
      <c r="H13" s="137"/>
    </row>
    <row r="14" spans="1:10" ht="3.75" customHeight="1" x14ac:dyDescent="0.35"/>
  </sheetData>
  <sheetProtection sheet="1" objects="1" scenarios="1"/>
  <mergeCells count="1">
    <mergeCell ref="A1:H1"/>
  </mergeCells>
  <hyperlinks>
    <hyperlink ref="B6" location="Материалы!A1" display="Материалы"/>
    <hyperlink ref="B7" location="Энергия!A1" display="Энергия"/>
    <hyperlink ref="B8" location="Водопользование!A1" display="Водопользование"/>
    <hyperlink ref="B9" location="'Загрязняющие вещества'!A1" display="Загрязняющие вещества"/>
    <hyperlink ref="B10" location="'Выбросы парниковых газов'!A1" display="Выбросы парниковых газов"/>
    <hyperlink ref="B11" location="Отходы!A1" display="Отходы"/>
    <hyperlink ref="B12" location="'Плата за НВОЗ'!A1" display="Плата за НВОЗ"/>
  </hyperlink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F55"/>
    <pageSetUpPr fitToPage="1"/>
  </sheetPr>
  <dimension ref="A1:BE213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32.25" style="42" customWidth="1"/>
    <col min="2" max="2" width="8.375" style="42" customWidth="1"/>
    <col min="3" max="7" width="14.5" style="42" customWidth="1"/>
    <col min="8" max="8" width="31.125" style="42" hidden="1" customWidth="1"/>
    <col min="9" max="9" width="6.75" style="42" hidden="1" customWidth="1"/>
    <col min="10" max="18" width="14.25" style="42" hidden="1" customWidth="1"/>
    <col min="19" max="19" width="11.75" style="42" hidden="1" customWidth="1"/>
    <col min="20" max="31" width="0" style="42" hidden="1" customWidth="1"/>
    <col min="32" max="57" width="0" hidden="1" customWidth="1"/>
    <col min="58" max="16384" width="8" hidden="1"/>
  </cols>
  <sheetData>
    <row r="1" spans="1:57" ht="20.65" x14ac:dyDescent="0.6">
      <c r="A1" s="615" t="s">
        <v>23</v>
      </c>
      <c r="B1" s="615"/>
      <c r="C1" s="615"/>
      <c r="D1" s="615"/>
      <c r="E1" s="615"/>
      <c r="F1" s="615"/>
      <c r="G1" s="615"/>
    </row>
    <row r="2" spans="1:57" ht="13.9" x14ac:dyDescent="0.4">
      <c r="A2" s="47"/>
    </row>
    <row r="3" spans="1:57" ht="25.5" customHeight="1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</row>
    <row r="4" spans="1:57" ht="25.5" customHeight="1" x14ac:dyDescent="0.35">
      <c r="A4" s="62" t="s">
        <v>3</v>
      </c>
      <c r="B4" s="618" t="s">
        <v>4</v>
      </c>
      <c r="C4" s="618"/>
      <c r="D4" s="616" t="s">
        <v>5</v>
      </c>
      <c r="E4" s="616"/>
      <c r="F4" s="617" t="s">
        <v>6</v>
      </c>
      <c r="G4" s="617"/>
    </row>
    <row r="5" spans="1:57" ht="15" customHeight="1" x14ac:dyDescent="0.35">
      <c r="A5" s="623" t="s">
        <v>25</v>
      </c>
      <c r="B5" s="630" t="s">
        <v>27</v>
      </c>
      <c r="C5" s="631"/>
      <c r="D5" s="621" t="s">
        <v>26</v>
      </c>
      <c r="E5" s="621"/>
      <c r="F5" s="617" t="s">
        <v>86</v>
      </c>
      <c r="G5" s="617"/>
    </row>
    <row r="6" spans="1:57" ht="18.75" customHeight="1" x14ac:dyDescent="0.35">
      <c r="A6" s="624"/>
      <c r="B6" s="632" t="s">
        <v>34</v>
      </c>
      <c r="C6" s="633"/>
      <c r="D6" s="626" t="s">
        <v>28</v>
      </c>
      <c r="E6" s="627"/>
      <c r="F6" s="634" t="s">
        <v>87</v>
      </c>
      <c r="G6" s="635"/>
    </row>
    <row r="7" spans="1:57" ht="16.5" customHeight="1" x14ac:dyDescent="0.35">
      <c r="A7" s="625"/>
      <c r="B7" s="632" t="s">
        <v>29</v>
      </c>
      <c r="C7" s="633"/>
      <c r="D7" s="628"/>
      <c r="E7" s="629"/>
      <c r="F7" s="636"/>
      <c r="G7" s="637"/>
    </row>
    <row r="8" spans="1:57" s="61" customFormat="1" x14ac:dyDescent="0.35">
      <c r="A8" s="57"/>
      <c r="B8" s="57"/>
      <c r="C8" s="58"/>
      <c r="D8" s="56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57" s="61" customFormat="1" x14ac:dyDescent="0.35">
      <c r="A9" s="638" t="s">
        <v>442</v>
      </c>
      <c r="B9" s="638"/>
      <c r="C9" s="638"/>
      <c r="D9" s="638"/>
      <c r="E9" s="638"/>
      <c r="F9" s="638"/>
      <c r="G9" s="638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57" s="42" customFormat="1" x14ac:dyDescent="0.35">
      <c r="A10" s="337"/>
      <c r="B10" s="337"/>
      <c r="C10" s="45">
        <v>2019</v>
      </c>
      <c r="D10" s="45">
        <v>2020</v>
      </c>
      <c r="E10" s="45">
        <v>2021</v>
      </c>
      <c r="F10" s="146">
        <v>2022</v>
      </c>
      <c r="G10" s="568">
        <v>2023</v>
      </c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52" customFormat="1" ht="24.75" customHeight="1" x14ac:dyDescent="0.35">
      <c r="A11" s="338" t="s">
        <v>24</v>
      </c>
      <c r="B11" s="273" t="s">
        <v>8</v>
      </c>
      <c r="C11" s="324">
        <f>C12+C25</f>
        <v>6249.0189999999993</v>
      </c>
      <c r="D11" s="324">
        <f>D12+D25</f>
        <v>4550.5595000000003</v>
      </c>
      <c r="E11" s="324">
        <f>E12+E25</f>
        <v>4585.52405</v>
      </c>
      <c r="F11" s="324">
        <f t="shared" ref="F11:G11" si="0">F12+F25</f>
        <v>4281.6579600000005</v>
      </c>
      <c r="G11" s="324">
        <f t="shared" si="0"/>
        <v>4756.5082999999995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</row>
    <row r="12" spans="1:57" s="52" customFormat="1" ht="25.5" x14ac:dyDescent="0.35">
      <c r="A12" s="329" t="s">
        <v>441</v>
      </c>
      <c r="B12" s="330" t="s">
        <v>8</v>
      </c>
      <c r="C12" s="325">
        <f>SUM(C13:C24)</f>
        <v>6249.0099999999993</v>
      </c>
      <c r="D12" s="325">
        <f>SUM(D13:D24)</f>
        <v>4550.4216999999999</v>
      </c>
      <c r="E12" s="326">
        <f>SUM(E13:E24)</f>
        <v>4438.6262100000004</v>
      </c>
      <c r="F12" s="326">
        <f>SUM(F13:F24)</f>
        <v>4122.3009900000006</v>
      </c>
      <c r="G12" s="326">
        <f>SUM(G13:G24)</f>
        <v>4592.8302999999996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</row>
    <row r="13" spans="1:57" s="52" customFormat="1" x14ac:dyDescent="0.35">
      <c r="A13" s="334" t="s">
        <v>7</v>
      </c>
      <c r="B13" s="331" t="s">
        <v>8</v>
      </c>
      <c r="C13" s="327">
        <v>406.32</v>
      </c>
      <c r="D13" s="327">
        <v>4</v>
      </c>
      <c r="E13" s="328">
        <v>21.9</v>
      </c>
      <c r="F13" s="328">
        <v>33</v>
      </c>
      <c r="G13" s="328">
        <v>12</v>
      </c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</row>
    <row r="14" spans="1:57" s="53" customFormat="1" x14ac:dyDescent="0.35">
      <c r="A14" s="334" t="s">
        <v>9</v>
      </c>
      <c r="B14" s="331" t="s">
        <v>8</v>
      </c>
      <c r="C14" s="327">
        <v>7.3109999999999999</v>
      </c>
      <c r="D14" s="327">
        <v>8.4640000000000004</v>
      </c>
      <c r="E14" s="328">
        <v>9.843</v>
      </c>
      <c r="F14" s="328">
        <v>7.4</v>
      </c>
      <c r="G14" s="328">
        <v>8.41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57" s="53" customFormat="1" x14ac:dyDescent="0.35">
      <c r="A15" s="334" t="s">
        <v>10</v>
      </c>
      <c r="B15" s="331" t="s">
        <v>8</v>
      </c>
      <c r="C15" s="327">
        <v>214.77</v>
      </c>
      <c r="D15" s="327">
        <v>65.084800000000001</v>
      </c>
      <c r="E15" s="328">
        <v>66.400000000000006</v>
      </c>
      <c r="F15" s="328">
        <v>67.599999999999994</v>
      </c>
      <c r="G15" s="328">
        <v>107.6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57" s="53" customFormat="1" x14ac:dyDescent="0.35">
      <c r="A16" s="334" t="s">
        <v>11</v>
      </c>
      <c r="B16" s="331" t="s">
        <v>8</v>
      </c>
      <c r="C16" s="327">
        <v>16.157999999999998</v>
      </c>
      <c r="D16" s="327">
        <v>8.0830000000000002</v>
      </c>
      <c r="E16" s="328">
        <v>19.934999999999999</v>
      </c>
      <c r="F16" s="328">
        <v>52.898000000000003</v>
      </c>
      <c r="G16" s="328">
        <v>42.23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57" s="53" customFormat="1" x14ac:dyDescent="0.35">
      <c r="A17" s="334" t="s">
        <v>12</v>
      </c>
      <c r="B17" s="331" t="s">
        <v>8</v>
      </c>
      <c r="C17" s="327">
        <v>1212.902</v>
      </c>
      <c r="D17" s="327">
        <v>855.93200000000002</v>
      </c>
      <c r="E17" s="328">
        <v>899.43200000000002</v>
      </c>
      <c r="F17" s="328">
        <v>883.08300000000008</v>
      </c>
      <c r="G17" s="328">
        <v>869.53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1:57" s="53" customFormat="1" x14ac:dyDescent="0.35">
      <c r="A18" s="334" t="s">
        <v>13</v>
      </c>
      <c r="B18" s="331" t="s">
        <v>8</v>
      </c>
      <c r="C18" s="327">
        <v>2016.008</v>
      </c>
      <c r="D18" s="327">
        <v>1438.6244000000002</v>
      </c>
      <c r="E18" s="328">
        <v>1471.25</v>
      </c>
      <c r="F18" s="328">
        <v>1454.856</v>
      </c>
      <c r="G18" s="328">
        <v>1541.39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57" s="53" customFormat="1" ht="15.75" customHeight="1" x14ac:dyDescent="0.35">
      <c r="A19" s="334" t="s">
        <v>14</v>
      </c>
      <c r="B19" s="331" t="s">
        <v>8</v>
      </c>
      <c r="C19" s="327">
        <v>24.786999999999999</v>
      </c>
      <c r="D19" s="327">
        <v>54.629999999999995</v>
      </c>
      <c r="E19" s="328">
        <v>149.51</v>
      </c>
      <c r="F19" s="328">
        <v>178.773</v>
      </c>
      <c r="G19" s="328">
        <v>182.83199999999999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57" s="53" customFormat="1" ht="13.5" customHeight="1" x14ac:dyDescent="0.35">
      <c r="A20" s="334" t="s">
        <v>15</v>
      </c>
      <c r="B20" s="331" t="s">
        <v>8</v>
      </c>
      <c r="C20" s="327">
        <v>122.25</v>
      </c>
      <c r="D20" s="327">
        <v>130.96</v>
      </c>
      <c r="E20" s="328">
        <v>156.01999999999998</v>
      </c>
      <c r="F20" s="328">
        <v>132.72999999999999</v>
      </c>
      <c r="G20" s="328">
        <v>161.80000000000001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57" s="53" customFormat="1" x14ac:dyDescent="0.35">
      <c r="A21" s="335" t="s">
        <v>16</v>
      </c>
      <c r="B21" s="331" t="s">
        <v>8</v>
      </c>
      <c r="C21" s="327">
        <v>270.56900000000002</v>
      </c>
      <c r="D21" s="327">
        <v>0</v>
      </c>
      <c r="E21" s="328">
        <v>0</v>
      </c>
      <c r="F21" s="328">
        <v>0</v>
      </c>
      <c r="G21" s="328">
        <v>0</v>
      </c>
      <c r="H21" s="52"/>
      <c r="I21" s="52"/>
      <c r="J21" s="52"/>
      <c r="K21" s="52"/>
      <c r="L21" s="52"/>
      <c r="M21" s="52"/>
      <c r="N21" s="52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</row>
    <row r="22" spans="1:57" s="53" customFormat="1" x14ac:dyDescent="0.35">
      <c r="A22" s="335" t="s">
        <v>17</v>
      </c>
      <c r="B22" s="331" t="s">
        <v>8</v>
      </c>
      <c r="C22" s="327">
        <v>144.571</v>
      </c>
      <c r="D22" s="327">
        <v>232.61100000000002</v>
      </c>
      <c r="E22" s="328">
        <v>106.13800000000001</v>
      </c>
      <c r="F22" s="328">
        <v>114.583</v>
      </c>
      <c r="G22" s="328">
        <v>66.616199999999992</v>
      </c>
      <c r="H22" s="52"/>
      <c r="I22" s="52"/>
      <c r="J22" s="52"/>
      <c r="K22" s="52"/>
      <c r="L22" s="52"/>
      <c r="M22" s="52"/>
      <c r="N22" s="52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</row>
    <row r="23" spans="1:57" s="53" customFormat="1" x14ac:dyDescent="0.35">
      <c r="A23" s="335" t="s">
        <v>18</v>
      </c>
      <c r="B23" s="331" t="s">
        <v>8</v>
      </c>
      <c r="C23" s="327">
        <v>180.15</v>
      </c>
      <c r="D23" s="327">
        <v>316.2</v>
      </c>
      <c r="E23" s="328">
        <v>47.559999999999995</v>
      </c>
      <c r="F23" s="328">
        <v>39.5</v>
      </c>
      <c r="G23" s="328">
        <v>11.79</v>
      </c>
      <c r="H23" s="52"/>
      <c r="I23" s="52"/>
      <c r="J23" s="52"/>
      <c r="K23" s="52"/>
      <c r="L23" s="52"/>
      <c r="M23" s="52"/>
      <c r="N23" s="52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</row>
    <row r="24" spans="1:57" s="53" customFormat="1" ht="13.5" customHeight="1" x14ac:dyDescent="0.35">
      <c r="A24" s="335" t="s">
        <v>443</v>
      </c>
      <c r="B24" s="331" t="s">
        <v>8</v>
      </c>
      <c r="C24" s="327">
        <v>1633.2139999999999</v>
      </c>
      <c r="D24" s="327">
        <v>1435.8325</v>
      </c>
      <c r="E24" s="328">
        <v>1490.6382100000003</v>
      </c>
      <c r="F24" s="328">
        <v>1157.8779900000002</v>
      </c>
      <c r="G24" s="328">
        <v>1588.6320999999998</v>
      </c>
      <c r="H24" s="52"/>
      <c r="I24" s="52"/>
      <c r="J24" s="52"/>
      <c r="K24" s="52"/>
      <c r="L24" s="52"/>
      <c r="M24" s="52"/>
      <c r="N24" s="52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</row>
    <row r="25" spans="1:57" s="53" customFormat="1" x14ac:dyDescent="0.35">
      <c r="A25" s="339" t="s">
        <v>314</v>
      </c>
      <c r="B25" s="332" t="s">
        <v>8</v>
      </c>
      <c r="C25" s="325">
        <f>SUM(C26:C29)</f>
        <v>8.9999999999999993E-3</v>
      </c>
      <c r="D25" s="325">
        <f>SUM(D26:D29)</f>
        <v>0.13780000000000001</v>
      </c>
      <c r="E25" s="326">
        <f>SUM(E26:E29)</f>
        <v>146.89784</v>
      </c>
      <c r="F25" s="326">
        <f>SUM(F26:F29)</f>
        <v>159.35697000000002</v>
      </c>
      <c r="G25" s="326">
        <f>SUM(G26:G29)</f>
        <v>163.678</v>
      </c>
      <c r="H25" s="52"/>
      <c r="I25" s="52"/>
      <c r="J25" s="52"/>
      <c r="K25" s="52"/>
      <c r="L25" s="52"/>
      <c r="M25" s="52"/>
      <c r="N25" s="52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</row>
    <row r="26" spans="1:57" s="53" customFormat="1" ht="14.25" customHeight="1" x14ac:dyDescent="0.35">
      <c r="A26" s="336" t="s">
        <v>19</v>
      </c>
      <c r="B26" s="333" t="s">
        <v>8</v>
      </c>
      <c r="C26" s="327">
        <v>0</v>
      </c>
      <c r="D26" s="327">
        <v>0</v>
      </c>
      <c r="E26" s="328">
        <v>91.826999999999998</v>
      </c>
      <c r="F26" s="328">
        <v>105.684</v>
      </c>
      <c r="G26" s="328">
        <v>108.533</v>
      </c>
      <c r="H26" s="52"/>
      <c r="I26" s="52"/>
      <c r="J26" s="52"/>
      <c r="K26" s="52"/>
      <c r="L26" s="52"/>
      <c r="M26" s="52"/>
      <c r="N26" s="52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</row>
    <row r="27" spans="1:57" s="53" customFormat="1" x14ac:dyDescent="0.35">
      <c r="A27" s="336" t="s">
        <v>20</v>
      </c>
      <c r="B27" s="333" t="s">
        <v>8</v>
      </c>
      <c r="C27" s="327">
        <v>0</v>
      </c>
      <c r="D27" s="327">
        <v>0</v>
      </c>
      <c r="E27" s="328">
        <v>54.613999999999997</v>
      </c>
      <c r="F27" s="328">
        <v>53.438000000000002</v>
      </c>
      <c r="G27" s="328">
        <v>55.138000000000005</v>
      </c>
      <c r="H27" s="52"/>
      <c r="I27" s="52"/>
      <c r="J27" s="52"/>
      <c r="K27" s="52"/>
      <c r="L27" s="52"/>
      <c r="M27" s="52"/>
      <c r="N27" s="52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</row>
    <row r="28" spans="1:57" s="53" customFormat="1" ht="23.25" x14ac:dyDescent="0.35">
      <c r="A28" s="336" t="s">
        <v>21</v>
      </c>
      <c r="B28" s="333" t="s">
        <v>8</v>
      </c>
      <c r="C28" s="327">
        <v>0</v>
      </c>
      <c r="D28" s="327">
        <f>0.8/1000</f>
        <v>8.0000000000000004E-4</v>
      </c>
      <c r="E28" s="328">
        <f>351.84/1000</f>
        <v>0.35183999999999999</v>
      </c>
      <c r="F28" s="328">
        <v>0.13097</v>
      </c>
      <c r="G28" s="328">
        <v>0</v>
      </c>
      <c r="H28" s="52"/>
      <c r="I28" s="52"/>
      <c r="J28" s="52"/>
      <c r="K28" s="52"/>
      <c r="L28" s="52"/>
      <c r="M28" s="52"/>
      <c r="N28" s="52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</row>
    <row r="29" spans="1:57" s="53" customFormat="1" x14ac:dyDescent="0.35">
      <c r="A29" s="336" t="s">
        <v>22</v>
      </c>
      <c r="B29" s="333" t="s">
        <v>8</v>
      </c>
      <c r="C29" s="327">
        <f>9/1000</f>
        <v>8.9999999999999993E-3</v>
      </c>
      <c r="D29" s="327">
        <f>137/1000</f>
        <v>0.13700000000000001</v>
      </c>
      <c r="E29" s="328">
        <f>105/1000</f>
        <v>0.105</v>
      </c>
      <c r="F29" s="328">
        <f>104/1000</f>
        <v>0.104</v>
      </c>
      <c r="G29" s="328">
        <f>7/1000</f>
        <v>7.0000000000000001E-3</v>
      </c>
      <c r="H29" s="52"/>
      <c r="I29" s="52"/>
      <c r="J29" s="52"/>
      <c r="K29" s="52"/>
      <c r="L29" s="52"/>
      <c r="M29" s="52"/>
      <c r="N29" s="52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</row>
    <row r="30" spans="1:57" ht="24.75" customHeight="1" x14ac:dyDescent="0.35">
      <c r="A30" s="620" t="s">
        <v>555</v>
      </c>
      <c r="B30" s="620"/>
      <c r="C30" s="620"/>
      <c r="D30" s="620"/>
      <c r="E30" s="620"/>
      <c r="F30" s="620"/>
      <c r="G30" s="620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154" customFormat="1" ht="20.25" customHeight="1" x14ac:dyDescent="0.35">
      <c r="A31" s="619" t="s">
        <v>445</v>
      </c>
      <c r="B31" s="619"/>
      <c r="C31" s="619"/>
      <c r="D31" s="619"/>
      <c r="E31" s="619"/>
      <c r="F31" s="619"/>
      <c r="G31" s="619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</row>
    <row r="32" spans="1:57" ht="81" customHeight="1" x14ac:dyDescent="0.35">
      <c r="A32" s="622" t="s">
        <v>521</v>
      </c>
      <c r="B32" s="622"/>
      <c r="C32" s="622"/>
      <c r="D32" s="622"/>
      <c r="E32" s="622"/>
      <c r="F32" s="622"/>
      <c r="G32" s="622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idden="1" x14ac:dyDescent="0.35">
      <c r="A33" s="60" t="s">
        <v>444</v>
      </c>
      <c r="B33" s="60"/>
      <c r="C33" s="60"/>
      <c r="D33" s="60"/>
      <c r="E33" s="60"/>
      <c r="F33" s="60"/>
      <c r="G33" s="139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5" hidden="1" customHeight="1" x14ac:dyDescent="0.35">
      <c r="A34" s="60"/>
      <c r="B34" s="60"/>
      <c r="C34" s="60"/>
      <c r="D34" s="60"/>
      <c r="E34" s="60"/>
      <c r="F34" s="60"/>
      <c r="G34" s="139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5" hidden="1" customHeight="1" x14ac:dyDescent="0.35"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5" hidden="1" customHeight="1" x14ac:dyDescent="0.35"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5" hidden="1" customHeight="1" x14ac:dyDescent="0.35"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5" hidden="1" customHeight="1" x14ac:dyDescent="0.35"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5" hidden="1" customHeight="1" x14ac:dyDescent="0.35"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5" hidden="1" customHeight="1" x14ac:dyDescent="0.35"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5" hidden="1" customHeight="1" x14ac:dyDescent="0.35"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5" hidden="1" customHeight="1" x14ac:dyDescent="0.35"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5" hidden="1" customHeight="1" x14ac:dyDescent="0.35"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5" hidden="1" customHeight="1" x14ac:dyDescent="0.35"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5" hidden="1" customHeight="1" x14ac:dyDescent="0.35"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5" hidden="1" customHeight="1" x14ac:dyDescent="0.35"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5" hidden="1" customHeight="1" x14ac:dyDescent="0.35"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5" hidden="1" customHeight="1" x14ac:dyDescent="0.35"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7:57" ht="15" hidden="1" customHeight="1" x14ac:dyDescent="0.35"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7:57" ht="15" hidden="1" customHeight="1" x14ac:dyDescent="0.35"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7:57" ht="15" hidden="1" customHeight="1" x14ac:dyDescent="0.35"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7:57" ht="15" hidden="1" customHeight="1" x14ac:dyDescent="0.35">
      <c r="G52" s="48"/>
      <c r="H52" s="48"/>
      <c r="I52" s="49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7:57" ht="15" hidden="1" customHeight="1" x14ac:dyDescent="0.35"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7:57" ht="15" hidden="1" customHeight="1" x14ac:dyDescent="0.35"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7:57" ht="15" hidden="1" customHeight="1" x14ac:dyDescent="0.35"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7:57" ht="15" hidden="1" customHeight="1" x14ac:dyDescent="0.35"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7:57" ht="15" hidden="1" customHeight="1" x14ac:dyDescent="0.35"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7:57" ht="15" hidden="1" customHeight="1" x14ac:dyDescent="0.35"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7:57" ht="15" hidden="1" customHeight="1" x14ac:dyDescent="0.35"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7:57" ht="15" hidden="1" customHeight="1" x14ac:dyDescent="0.35"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7:57" ht="15" hidden="1" customHeight="1" x14ac:dyDescent="0.35"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7:57" ht="15" hidden="1" customHeight="1" x14ac:dyDescent="0.35"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7:57" ht="15" hidden="1" customHeight="1" x14ac:dyDescent="0.35">
      <c r="H63" s="48"/>
      <c r="I63" s="49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7:57" ht="15" hidden="1" customHeight="1" x14ac:dyDescent="0.35"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8:57" ht="15" hidden="1" customHeight="1" x14ac:dyDescent="0.35"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8:57" ht="15" hidden="1" customHeight="1" x14ac:dyDescent="0.35"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8:57" ht="15" hidden="1" customHeight="1" x14ac:dyDescent="0.35"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8:57" ht="15" hidden="1" customHeight="1" x14ac:dyDescent="0.35"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8:57" ht="15" hidden="1" customHeight="1" x14ac:dyDescent="0.35"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8:57" ht="15" hidden="1" customHeight="1" x14ac:dyDescent="0.35"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8:57" ht="15" hidden="1" customHeight="1" x14ac:dyDescent="0.35"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8:57" ht="15" hidden="1" customHeight="1" x14ac:dyDescent="0.35"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8:57" ht="15" hidden="1" customHeight="1" x14ac:dyDescent="0.35"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8:57" ht="15" hidden="1" customHeight="1" x14ac:dyDescent="0.35">
      <c r="H74" s="48"/>
      <c r="I74" s="49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8:57" ht="15" hidden="1" customHeight="1" x14ac:dyDescent="0.35"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8:57" ht="15" hidden="1" customHeight="1" x14ac:dyDescent="0.35"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8:57" ht="15" hidden="1" customHeight="1" x14ac:dyDescent="0.35"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8:57" ht="15" hidden="1" customHeight="1" x14ac:dyDescent="0.35"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8:57" ht="15" hidden="1" customHeight="1" x14ac:dyDescent="0.35"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8:57" ht="15" hidden="1" customHeight="1" x14ac:dyDescent="0.35"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8:57" ht="15" hidden="1" customHeight="1" x14ac:dyDescent="0.35"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8:57" ht="15" hidden="1" customHeight="1" x14ac:dyDescent="0.35"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8:57" ht="15" hidden="1" customHeight="1" x14ac:dyDescent="0.35"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8:57" ht="15" hidden="1" customHeight="1" x14ac:dyDescent="0.35"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8:57" ht="15" hidden="1" customHeight="1" x14ac:dyDescent="0.35">
      <c r="H85" s="48"/>
      <c r="I85" s="49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8:57" ht="15" hidden="1" customHeight="1" x14ac:dyDescent="0.35"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8:57" ht="15" hidden="1" customHeight="1" x14ac:dyDescent="0.35"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8:57" ht="15" hidden="1" customHeight="1" x14ac:dyDescent="0.35"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8:57" ht="15" hidden="1" customHeight="1" x14ac:dyDescent="0.35"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8:57" ht="15" hidden="1" customHeight="1" x14ac:dyDescent="0.35"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8:57" ht="15" hidden="1" customHeight="1" x14ac:dyDescent="0.35"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8:57" ht="15" hidden="1" customHeight="1" x14ac:dyDescent="0.35"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8:57" ht="15" hidden="1" customHeight="1" x14ac:dyDescent="0.35"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8:57" ht="15" hidden="1" customHeight="1" x14ac:dyDescent="0.35"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8:57" ht="15" hidden="1" customHeight="1" x14ac:dyDescent="0.35"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8:57" ht="15" hidden="1" customHeight="1" x14ac:dyDescent="0.35">
      <c r="H96" s="48"/>
      <c r="I96" s="49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8:57" ht="15" hidden="1" customHeight="1" x14ac:dyDescent="0.35"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8:57" ht="15" hidden="1" customHeight="1" x14ac:dyDescent="0.35"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8:57" ht="15" hidden="1" customHeight="1" x14ac:dyDescent="0.35"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8:57" ht="15" hidden="1" customHeight="1" x14ac:dyDescent="0.35"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8:57" ht="15" hidden="1" customHeight="1" x14ac:dyDescent="0.35"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8:57" ht="15" hidden="1" customHeight="1" x14ac:dyDescent="0.35"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8:57" ht="15" hidden="1" customHeight="1" x14ac:dyDescent="0.35"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8:57" ht="15" hidden="1" customHeight="1" x14ac:dyDescent="0.35"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8:57" ht="15" hidden="1" customHeight="1" x14ac:dyDescent="0.35"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8:57" ht="15" hidden="1" customHeight="1" x14ac:dyDescent="0.35"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8:57" ht="15" hidden="1" customHeight="1" x14ac:dyDescent="0.35"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8:57" ht="15" hidden="1" customHeight="1" x14ac:dyDescent="0.35"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8:57" ht="15" hidden="1" customHeight="1" x14ac:dyDescent="0.35"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8:57" ht="15" hidden="1" customHeight="1" x14ac:dyDescent="0.35"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8:57" ht="15" hidden="1" customHeight="1" x14ac:dyDescent="0.35"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8:57" ht="15" hidden="1" customHeight="1" x14ac:dyDescent="0.35"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8:57" ht="15" hidden="1" customHeight="1" x14ac:dyDescent="0.35"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8:57" ht="15" hidden="1" customHeight="1" x14ac:dyDescent="0.35"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8:57" ht="15" hidden="1" customHeight="1" x14ac:dyDescent="0.35"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8:57" ht="15" hidden="1" customHeight="1" x14ac:dyDescent="0.35"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8:57" ht="15" hidden="1" customHeight="1" x14ac:dyDescent="0.35"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8:57" ht="15" hidden="1" customHeight="1" x14ac:dyDescent="0.35">
      <c r="H118" s="48"/>
      <c r="I118" s="49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8:57" ht="15" hidden="1" customHeight="1" x14ac:dyDescent="0.35"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8:57" ht="15" hidden="1" customHeight="1" x14ac:dyDescent="0.35"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8:57" ht="15" hidden="1" customHeight="1" x14ac:dyDescent="0.35"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8:57" ht="15" hidden="1" customHeight="1" x14ac:dyDescent="0.35"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8:57" ht="15" hidden="1" customHeight="1" x14ac:dyDescent="0.35"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8:57" ht="15" hidden="1" customHeight="1" x14ac:dyDescent="0.35"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8:57" ht="15" hidden="1" customHeight="1" x14ac:dyDescent="0.35"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8:57" ht="15" hidden="1" customHeight="1" x14ac:dyDescent="0.35"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8:57" ht="15" hidden="1" customHeight="1" x14ac:dyDescent="0.35"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8:57" ht="15" hidden="1" customHeight="1" x14ac:dyDescent="0.35"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8:57" ht="15" hidden="1" customHeight="1" x14ac:dyDescent="0.35">
      <c r="H129" s="48"/>
      <c r="I129" s="49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8:57" ht="15" hidden="1" customHeight="1" x14ac:dyDescent="0.35"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8:57" ht="15" hidden="1" customHeight="1" x14ac:dyDescent="0.35"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8:57" ht="15" hidden="1" customHeight="1" x14ac:dyDescent="0.35"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8:57" ht="15" hidden="1" customHeight="1" x14ac:dyDescent="0.35"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8:57" ht="15" hidden="1" customHeight="1" x14ac:dyDescent="0.35"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8:57" ht="15" hidden="1" customHeight="1" x14ac:dyDescent="0.35"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8:57" ht="15" hidden="1" customHeight="1" x14ac:dyDescent="0.35"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8:57" ht="15" hidden="1" customHeight="1" x14ac:dyDescent="0.35"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8:57" ht="15" hidden="1" customHeight="1" x14ac:dyDescent="0.35"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8:57" ht="15" hidden="1" customHeight="1" x14ac:dyDescent="0.35"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8:57" ht="15" hidden="1" customHeight="1" x14ac:dyDescent="0.35"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8:57" ht="15" hidden="1" customHeight="1" x14ac:dyDescent="0.35"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8:57" ht="15" hidden="1" customHeight="1" x14ac:dyDescent="0.35"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8:57" ht="15" hidden="1" customHeight="1" x14ac:dyDescent="0.35"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8:57" ht="15" hidden="1" customHeight="1" x14ac:dyDescent="0.35"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8:57" ht="15" hidden="1" customHeight="1" x14ac:dyDescent="0.35"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8:57" ht="15" hidden="1" customHeight="1" x14ac:dyDescent="0.35"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8:57" ht="15" hidden="1" customHeight="1" x14ac:dyDescent="0.35"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8:57" ht="15" hidden="1" customHeight="1" x14ac:dyDescent="0.35"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8:57" ht="15" hidden="1" customHeight="1" x14ac:dyDescent="0.35"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8:57" ht="15" hidden="1" customHeight="1" x14ac:dyDescent="0.35"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8:57" ht="15" hidden="1" customHeight="1" x14ac:dyDescent="0.35"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8:57" ht="12.75" hidden="1" customHeight="1" x14ac:dyDescent="0.35"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</row>
    <row r="153" spans="8:57" ht="60" hidden="1" customHeight="1" x14ac:dyDescent="0.35"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</row>
    <row r="154" spans="8:57" hidden="1" x14ac:dyDescent="0.35">
      <c r="H154" s="48"/>
      <c r="I154" s="48"/>
      <c r="J154" s="48"/>
      <c r="K154" s="48"/>
      <c r="L154" s="48"/>
      <c r="M154" s="48"/>
      <c r="N154" s="48"/>
    </row>
    <row r="155" spans="8:57" ht="34.5" hidden="1" customHeight="1" x14ac:dyDescent="0.35">
      <c r="H155" s="48"/>
      <c r="I155" s="48"/>
      <c r="J155" s="48"/>
      <c r="K155" s="48"/>
      <c r="L155" s="48"/>
      <c r="M155" s="48"/>
      <c r="N155" s="48"/>
    </row>
    <row r="156" spans="8:57" hidden="1" x14ac:dyDescent="0.35">
      <c r="H156" s="48"/>
      <c r="I156" s="48"/>
      <c r="J156" s="48"/>
      <c r="K156" s="48"/>
      <c r="L156" s="48"/>
      <c r="M156" s="48"/>
      <c r="N156" s="48"/>
      <c r="AF156" s="42"/>
      <c r="AG156" s="42"/>
      <c r="AH156" s="42"/>
    </row>
    <row r="157" spans="8:57" hidden="1" x14ac:dyDescent="0.35">
      <c r="H157" s="48"/>
      <c r="I157" s="48"/>
      <c r="J157" s="48"/>
      <c r="K157" s="48"/>
      <c r="L157" s="48"/>
      <c r="M157" s="48"/>
      <c r="N157" s="48"/>
      <c r="AF157" s="42"/>
      <c r="AG157" s="42"/>
      <c r="AH157" s="42"/>
    </row>
    <row r="158" spans="8:57" hidden="1" x14ac:dyDescent="0.35">
      <c r="H158" s="48"/>
      <c r="I158" s="48"/>
      <c r="J158" s="48"/>
      <c r="K158" s="48"/>
      <c r="L158" s="48"/>
      <c r="M158" s="48"/>
      <c r="N158" s="48"/>
      <c r="AF158" s="42"/>
      <c r="AG158" s="42"/>
      <c r="AH158" s="42"/>
    </row>
    <row r="159" spans="8:57" hidden="1" x14ac:dyDescent="0.35">
      <c r="H159" s="48"/>
      <c r="I159" s="48"/>
      <c r="J159" s="48"/>
      <c r="K159" s="48"/>
      <c r="L159" s="48"/>
      <c r="M159" s="48"/>
      <c r="N159" s="48"/>
      <c r="AF159" s="42"/>
      <c r="AG159" s="42"/>
      <c r="AH159" s="42"/>
    </row>
    <row r="160" spans="8:57" hidden="1" x14ac:dyDescent="0.35">
      <c r="H160" s="48"/>
      <c r="I160" s="48"/>
      <c r="J160" s="48"/>
      <c r="K160" s="48"/>
      <c r="L160" s="48"/>
      <c r="M160" s="48"/>
      <c r="N160" s="48"/>
      <c r="AF160" s="42"/>
      <c r="AG160" s="42"/>
      <c r="AH160" s="42"/>
    </row>
    <row r="161" spans="8:34" hidden="1" x14ac:dyDescent="0.35">
      <c r="H161" s="48"/>
      <c r="I161" s="48"/>
      <c r="J161" s="48"/>
      <c r="K161" s="48"/>
      <c r="L161" s="48"/>
      <c r="M161" s="48"/>
      <c r="N161" s="48"/>
      <c r="AF161" s="42"/>
      <c r="AG161" s="42"/>
      <c r="AH161" s="42"/>
    </row>
    <row r="162" spans="8:34" hidden="1" x14ac:dyDescent="0.35">
      <c r="H162" s="48"/>
      <c r="I162" s="48"/>
      <c r="J162" s="48"/>
      <c r="K162" s="48"/>
      <c r="L162" s="48"/>
      <c r="M162" s="48"/>
      <c r="N162" s="48"/>
      <c r="AF162" s="42"/>
      <c r="AG162" s="42"/>
      <c r="AH162" s="42"/>
    </row>
    <row r="163" spans="8:34" hidden="1" x14ac:dyDescent="0.35">
      <c r="H163" s="48"/>
      <c r="I163" s="48"/>
      <c r="J163" s="48"/>
      <c r="K163" s="48"/>
      <c r="L163" s="48"/>
      <c r="M163" s="48"/>
      <c r="N163" s="48"/>
      <c r="AF163" s="42"/>
      <c r="AG163" s="42"/>
      <c r="AH163" s="42"/>
    </row>
    <row r="164" spans="8:34" hidden="1" x14ac:dyDescent="0.35">
      <c r="H164" s="48"/>
      <c r="I164" s="48"/>
      <c r="J164" s="48"/>
      <c r="K164" s="48"/>
      <c r="L164" s="48"/>
      <c r="M164" s="48"/>
      <c r="N164" s="48"/>
      <c r="AF164" s="42"/>
      <c r="AG164" s="42"/>
      <c r="AH164" s="42"/>
    </row>
    <row r="165" spans="8:34" hidden="1" x14ac:dyDescent="0.35">
      <c r="H165" s="48"/>
      <c r="I165" s="48"/>
      <c r="J165" s="48"/>
      <c r="K165" s="48"/>
      <c r="L165" s="48"/>
      <c r="M165" s="48"/>
      <c r="N165" s="48"/>
      <c r="AF165" s="42"/>
      <c r="AG165" s="42"/>
      <c r="AH165" s="42"/>
    </row>
    <row r="166" spans="8:34" hidden="1" x14ac:dyDescent="0.35"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AF166" s="42"/>
      <c r="AG166" s="42"/>
      <c r="AH166" s="42"/>
    </row>
    <row r="167" spans="8:34" hidden="1" x14ac:dyDescent="0.35"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AF167" s="42"/>
      <c r="AG167" s="42"/>
      <c r="AH167" s="42"/>
    </row>
    <row r="168" spans="8:34" hidden="1" x14ac:dyDescent="0.35"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AF168" s="42"/>
      <c r="AG168" s="42"/>
      <c r="AH168" s="42"/>
    </row>
    <row r="169" spans="8:34" hidden="1" x14ac:dyDescent="0.35"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AF169" s="42"/>
      <c r="AG169" s="42"/>
      <c r="AH169" s="42"/>
    </row>
    <row r="170" spans="8:34" hidden="1" x14ac:dyDescent="0.35"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AF170" s="42"/>
      <c r="AG170" s="42"/>
      <c r="AH170" s="42"/>
    </row>
    <row r="171" spans="8:34" hidden="1" x14ac:dyDescent="0.35"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AF171" s="42"/>
      <c r="AG171" s="42"/>
      <c r="AH171" s="42"/>
    </row>
    <row r="172" spans="8:34" hidden="1" x14ac:dyDescent="0.35"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AF172" s="42"/>
      <c r="AG172" s="42"/>
      <c r="AH172" s="42"/>
    </row>
    <row r="173" spans="8:34" hidden="1" x14ac:dyDescent="0.35"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AF173" s="42"/>
      <c r="AG173" s="42"/>
      <c r="AH173" s="42"/>
    </row>
    <row r="174" spans="8:34" hidden="1" x14ac:dyDescent="0.35"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AF174" s="42"/>
      <c r="AG174" s="42"/>
      <c r="AH174" s="42"/>
    </row>
    <row r="175" spans="8:34" hidden="1" x14ac:dyDescent="0.35"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AF175" s="42"/>
      <c r="AG175" s="42"/>
      <c r="AH175" s="42"/>
    </row>
    <row r="176" spans="8:34" hidden="1" x14ac:dyDescent="0.35"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AF176" s="42"/>
      <c r="AG176" s="42"/>
      <c r="AH176" s="42"/>
    </row>
    <row r="177" spans="8:34" hidden="1" x14ac:dyDescent="0.35"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AF177" s="42"/>
      <c r="AG177" s="42"/>
      <c r="AH177" s="42"/>
    </row>
    <row r="178" spans="8:34" hidden="1" x14ac:dyDescent="0.35"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AF178" s="42"/>
      <c r="AG178" s="42"/>
      <c r="AH178" s="42"/>
    </row>
    <row r="179" spans="8:34" hidden="1" x14ac:dyDescent="0.35"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AF179" s="42"/>
      <c r="AG179" s="42"/>
      <c r="AH179" s="42"/>
    </row>
    <row r="180" spans="8:34" hidden="1" x14ac:dyDescent="0.35"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AF180" s="42"/>
      <c r="AG180" s="42"/>
      <c r="AH180" s="42"/>
    </row>
    <row r="181" spans="8:34" hidden="1" x14ac:dyDescent="0.35"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AF181" s="42"/>
      <c r="AG181" s="42"/>
      <c r="AH181" s="42"/>
    </row>
    <row r="182" spans="8:34" hidden="1" x14ac:dyDescent="0.35"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AF182" s="42"/>
      <c r="AG182" s="42"/>
      <c r="AH182" s="42"/>
    </row>
    <row r="183" spans="8:34" hidden="1" x14ac:dyDescent="0.35"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AF183" s="42"/>
      <c r="AG183" s="42"/>
      <c r="AH183" s="42"/>
    </row>
    <row r="184" spans="8:34" hidden="1" x14ac:dyDescent="0.35"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AF184" s="42"/>
      <c r="AG184" s="42"/>
      <c r="AH184" s="42"/>
    </row>
    <row r="185" spans="8:34" hidden="1" x14ac:dyDescent="0.35"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AF185" s="42"/>
      <c r="AG185" s="42"/>
      <c r="AH185" s="42"/>
    </row>
    <row r="186" spans="8:34" hidden="1" x14ac:dyDescent="0.35"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AF186" s="42"/>
      <c r="AG186" s="42"/>
      <c r="AH186" s="42"/>
    </row>
    <row r="187" spans="8:34" hidden="1" x14ac:dyDescent="0.35"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AF187" s="42"/>
      <c r="AG187" s="42"/>
      <c r="AH187" s="42"/>
    </row>
    <row r="188" spans="8:34" hidden="1" x14ac:dyDescent="0.35"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AF188" s="42"/>
      <c r="AG188" s="42"/>
      <c r="AH188" s="42"/>
    </row>
    <row r="189" spans="8:34" hidden="1" x14ac:dyDescent="0.35"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AF189" s="42"/>
      <c r="AG189" s="42"/>
      <c r="AH189" s="42"/>
    </row>
    <row r="190" spans="8:34" hidden="1" x14ac:dyDescent="0.35"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AF190" s="42"/>
      <c r="AG190" s="42"/>
      <c r="AH190" s="42"/>
    </row>
    <row r="191" spans="8:34" hidden="1" x14ac:dyDescent="0.35"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AF191" s="42"/>
      <c r="AG191" s="42"/>
      <c r="AH191" s="42"/>
    </row>
    <row r="192" spans="8:34" hidden="1" x14ac:dyDescent="0.35"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AF192" s="42"/>
      <c r="AG192" s="42"/>
      <c r="AH192" s="42"/>
    </row>
    <row r="193" spans="8:57" hidden="1" x14ac:dyDescent="0.35"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AF193" s="42"/>
      <c r="AG193" s="42"/>
      <c r="AH193" s="42"/>
    </row>
    <row r="194" spans="8:57" hidden="1" x14ac:dyDescent="0.35"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AF194" s="42"/>
      <c r="AG194" s="42"/>
      <c r="AH194" s="42"/>
    </row>
    <row r="195" spans="8:57" hidden="1" x14ac:dyDescent="0.35"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AF195" s="42"/>
      <c r="AG195" s="42"/>
      <c r="AH195" s="42"/>
    </row>
    <row r="196" spans="8:57" hidden="1" x14ac:dyDescent="0.35"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AF196" s="42"/>
      <c r="AG196" s="42"/>
      <c r="AH196" s="42"/>
    </row>
    <row r="197" spans="8:57" hidden="1" x14ac:dyDescent="0.35"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AF197" s="42"/>
      <c r="AG197" s="42"/>
      <c r="AH197" s="42"/>
    </row>
    <row r="198" spans="8:57" hidden="1" x14ac:dyDescent="0.35"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AF198" s="42"/>
      <c r="AG198" s="42"/>
      <c r="AH198" s="42"/>
    </row>
    <row r="199" spans="8:57" hidden="1" x14ac:dyDescent="0.35"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AF199" s="42"/>
      <c r="AG199" s="42"/>
      <c r="AH199" s="42"/>
    </row>
    <row r="200" spans="8:57" hidden="1" x14ac:dyDescent="0.35"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AF200" s="42"/>
      <c r="AG200" s="42"/>
      <c r="AH200" s="42"/>
    </row>
    <row r="201" spans="8:57" hidden="1" x14ac:dyDescent="0.35"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AF201" s="42"/>
      <c r="AG201" s="42"/>
      <c r="AH201" s="42"/>
    </row>
    <row r="202" spans="8:57" hidden="1" x14ac:dyDescent="0.35"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AF202" s="42"/>
      <c r="AG202" s="42"/>
      <c r="AH202" s="42"/>
    </row>
    <row r="203" spans="8:57" hidden="1" x14ac:dyDescent="0.35"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AF203" s="42"/>
      <c r="AG203" s="42"/>
      <c r="AH203" s="42"/>
    </row>
    <row r="204" spans="8:57" hidden="1" x14ac:dyDescent="0.35"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AF204" s="42"/>
      <c r="AG204" s="42"/>
      <c r="AH204" s="42"/>
    </row>
    <row r="205" spans="8:57" hidden="1" x14ac:dyDescent="0.35"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AF205" s="42"/>
      <c r="AG205" s="42"/>
      <c r="AH205" s="42"/>
    </row>
    <row r="206" spans="8:57" s="42" customFormat="1" hidden="1" x14ac:dyDescent="0.35">
      <c r="H206" s="48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8:57" s="42" customFormat="1" hidden="1" x14ac:dyDescent="0.35">
      <c r="H207" s="48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8:57" s="42" customFormat="1" ht="14.25" hidden="1" customHeight="1" x14ac:dyDescent="0.35">
      <c r="H208" s="4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8:57" s="42" customFormat="1" ht="14.25" hidden="1" customHeight="1" x14ac:dyDescent="0.35">
      <c r="H209" s="48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8:57" hidden="1" x14ac:dyDescent="0.35">
      <c r="H210" s="48"/>
    </row>
    <row r="211" spans="8:57" hidden="1" x14ac:dyDescent="0.35">
      <c r="H211" s="48"/>
    </row>
    <row r="213" spans="8:57" s="42" customFormat="1" hidden="1" x14ac:dyDescent="0.35"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</sheetData>
  <sheetProtection sheet="1" objects="1" scenarios="1"/>
  <mergeCells count="19">
    <mergeCell ref="A31:G31"/>
    <mergeCell ref="A30:G30"/>
    <mergeCell ref="D5:E5"/>
    <mergeCell ref="F5:G5"/>
    <mergeCell ref="A32:G32"/>
    <mergeCell ref="A5:A7"/>
    <mergeCell ref="D6:E7"/>
    <mergeCell ref="B5:C5"/>
    <mergeCell ref="B6:C6"/>
    <mergeCell ref="B7:C7"/>
    <mergeCell ref="F6:G7"/>
    <mergeCell ref="A9:G9"/>
    <mergeCell ref="D3:E3"/>
    <mergeCell ref="F3:G3"/>
    <mergeCell ref="A1:G1"/>
    <mergeCell ref="D4:E4"/>
    <mergeCell ref="F4:G4"/>
    <mergeCell ref="B4:C4"/>
    <mergeCell ref="B3:C3"/>
  </mergeCells>
  <pageMargins left="0.25" right="0.25" top="0.75" bottom="0.75" header="0.3" footer="0.3"/>
  <pageSetup paperSize="9" scale="17" orientation="landscape" r:id="rId1"/>
  <headerFooter>
    <oddHeader>&amp;C&amp;"Arial"&amp;8&amp;K000000INTERNAL&amp;1#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F55"/>
  </sheetPr>
  <dimension ref="A1:N40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30.875" style="77" customWidth="1"/>
    <col min="2" max="2" width="11.375" style="77" customWidth="1"/>
    <col min="3" max="3" width="15" style="77" customWidth="1"/>
    <col min="4" max="12" width="13.75" style="77" customWidth="1"/>
    <col min="13" max="13" width="13.75" style="77" hidden="1" customWidth="1"/>
    <col min="14" max="14" width="0" style="77" hidden="1" customWidth="1"/>
    <col min="15" max="16384" width="9" style="77" hidden="1"/>
  </cols>
  <sheetData>
    <row r="1" spans="1:14" ht="20.65" x14ac:dyDescent="0.6">
      <c r="A1" s="640" t="s">
        <v>228</v>
      </c>
      <c r="B1" s="640"/>
      <c r="C1" s="640"/>
      <c r="D1" s="640"/>
      <c r="E1" s="640"/>
      <c r="F1" s="640"/>
      <c r="G1" s="640"/>
    </row>
    <row r="2" spans="1:14" ht="13.9" x14ac:dyDescent="0.4">
      <c r="A2" s="47"/>
      <c r="B2" s="42"/>
      <c r="C2" s="42"/>
      <c r="D2" s="42"/>
      <c r="E2" s="42"/>
      <c r="F2" s="42"/>
      <c r="G2" s="42"/>
      <c r="H2" s="80"/>
      <c r="I2" s="80"/>
      <c r="J2" s="80"/>
      <c r="K2" s="80"/>
      <c r="L2" s="80"/>
      <c r="M2" s="80"/>
      <c r="N2" s="80"/>
    </row>
    <row r="3" spans="1:14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  <c r="H3" s="80"/>
      <c r="I3" s="80"/>
      <c r="J3" s="80"/>
      <c r="K3" s="80"/>
      <c r="L3" s="80"/>
      <c r="M3" s="80"/>
      <c r="N3" s="80"/>
    </row>
    <row r="4" spans="1:14" x14ac:dyDescent="0.35">
      <c r="A4" s="641" t="s">
        <v>173</v>
      </c>
      <c r="B4" s="618" t="s">
        <v>174</v>
      </c>
      <c r="C4" s="618"/>
      <c r="D4" s="616" t="s">
        <v>176</v>
      </c>
      <c r="E4" s="616"/>
      <c r="F4" s="617" t="s">
        <v>177</v>
      </c>
      <c r="G4" s="617"/>
      <c r="H4" s="80"/>
      <c r="I4" s="80"/>
      <c r="J4" s="80"/>
      <c r="K4" s="80"/>
      <c r="L4" s="80"/>
      <c r="M4" s="80"/>
      <c r="N4" s="80"/>
    </row>
    <row r="5" spans="1:14" ht="25.5" customHeight="1" x14ac:dyDescent="0.35">
      <c r="A5" s="641"/>
      <c r="B5" s="618" t="s">
        <v>175</v>
      </c>
      <c r="C5" s="618"/>
      <c r="D5" s="621" t="s">
        <v>178</v>
      </c>
      <c r="E5" s="621"/>
      <c r="F5" s="617" t="s">
        <v>179</v>
      </c>
      <c r="G5" s="617"/>
      <c r="H5" s="80"/>
      <c r="I5" s="80"/>
      <c r="J5" s="80"/>
      <c r="K5" s="80"/>
      <c r="L5" s="80"/>
      <c r="M5" s="80"/>
      <c r="N5" s="80"/>
    </row>
    <row r="6" spans="1:14" ht="14.25" customHeight="1" x14ac:dyDescent="0.35"/>
    <row r="7" spans="1:14" ht="14.25" customHeight="1" x14ac:dyDescent="0.4">
      <c r="A7" s="650" t="s">
        <v>181</v>
      </c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</row>
    <row r="8" spans="1:14" ht="14.25" customHeight="1" x14ac:dyDescent="0.4">
      <c r="A8" s="350"/>
      <c r="B8" s="350"/>
      <c r="C8" s="198"/>
      <c r="D8" s="198"/>
      <c r="E8" s="198"/>
      <c r="F8" s="198"/>
      <c r="G8" s="198"/>
      <c r="H8" s="198"/>
      <c r="I8" s="198"/>
      <c r="J8" s="198"/>
      <c r="K8" s="198"/>
      <c r="L8" s="198"/>
    </row>
    <row r="9" spans="1:14" ht="15" x14ac:dyDescent="0.35">
      <c r="A9" s="652"/>
      <c r="B9" s="652"/>
      <c r="C9" s="643" t="s">
        <v>165</v>
      </c>
      <c r="D9" s="644"/>
      <c r="E9" s="644"/>
      <c r="F9" s="644"/>
      <c r="G9" s="645"/>
      <c r="H9" s="646" t="s">
        <v>546</v>
      </c>
      <c r="I9" s="646"/>
      <c r="J9" s="646"/>
      <c r="K9" s="646"/>
      <c r="L9" s="646"/>
      <c r="M9" s="80"/>
      <c r="N9" s="80"/>
    </row>
    <row r="10" spans="1:14" x14ac:dyDescent="0.35">
      <c r="A10" s="653" t="s">
        <v>171</v>
      </c>
      <c r="B10" s="654"/>
      <c r="C10" s="79">
        <v>2019</v>
      </c>
      <c r="D10" s="79">
        <v>2020</v>
      </c>
      <c r="E10" s="79">
        <v>2021</v>
      </c>
      <c r="F10" s="79">
        <v>2022</v>
      </c>
      <c r="G10" s="79">
        <v>2023</v>
      </c>
      <c r="H10" s="79">
        <v>2019</v>
      </c>
      <c r="I10" s="79">
        <v>2020</v>
      </c>
      <c r="J10" s="79">
        <v>2021</v>
      </c>
      <c r="K10" s="79">
        <v>2022</v>
      </c>
      <c r="L10" s="79">
        <v>2023</v>
      </c>
      <c r="M10" s="80"/>
    </row>
    <row r="11" spans="1:14" s="342" customFormat="1" ht="13.15" x14ac:dyDescent="0.4">
      <c r="A11" s="349" t="s">
        <v>170</v>
      </c>
      <c r="B11" s="343" t="s">
        <v>167</v>
      </c>
      <c r="C11" s="343">
        <v>310844141.25086462</v>
      </c>
      <c r="D11" s="343">
        <v>168940595.59635392</v>
      </c>
      <c r="E11" s="343">
        <v>198841134.14511541</v>
      </c>
      <c r="F11" s="344">
        <v>188081734.17938501</v>
      </c>
      <c r="G11" s="344">
        <v>189272886.99148899</v>
      </c>
      <c r="H11" s="343">
        <v>15788062.439753363</v>
      </c>
      <c r="I11" s="343">
        <v>8432040.1656411048</v>
      </c>
      <c r="J11" s="343">
        <v>9622429.2243245598</v>
      </c>
      <c r="K11" s="344">
        <v>9272645.9951169696</v>
      </c>
      <c r="L11" s="344">
        <v>9063434.4102922305</v>
      </c>
    </row>
    <row r="12" spans="1:14" s="81" customFormat="1" ht="11.65" x14ac:dyDescent="0.35">
      <c r="A12" s="340" t="s">
        <v>166</v>
      </c>
      <c r="B12" s="345" t="s">
        <v>167</v>
      </c>
      <c r="C12" s="345">
        <v>174543620.20121706</v>
      </c>
      <c r="D12" s="345">
        <v>168583463.55723441</v>
      </c>
      <c r="E12" s="345">
        <v>198307825.03009009</v>
      </c>
      <c r="F12" s="346">
        <v>187822856.49949229</v>
      </c>
      <c r="G12" s="346">
        <v>189082828.19591001</v>
      </c>
      <c r="H12" s="345">
        <v>8424916.0233329553</v>
      </c>
      <c r="I12" s="345">
        <v>8406229.2568446044</v>
      </c>
      <c r="J12" s="345">
        <v>9582155.8906118684</v>
      </c>
      <c r="K12" s="346">
        <v>9250461.0961017199</v>
      </c>
      <c r="L12" s="346">
        <v>9041051.6349696796</v>
      </c>
    </row>
    <row r="13" spans="1:14" s="81" customFormat="1" ht="11.65" x14ac:dyDescent="0.35">
      <c r="A13" s="340" t="s">
        <v>168</v>
      </c>
      <c r="B13" s="345" t="s">
        <v>167</v>
      </c>
      <c r="C13" s="345">
        <v>791137.91605743777</v>
      </c>
      <c r="D13" s="345">
        <v>357132.03911949962</v>
      </c>
      <c r="E13" s="345">
        <v>533309.11502531031</v>
      </c>
      <c r="F13" s="346">
        <v>258877.67989274539</v>
      </c>
      <c r="G13" s="346">
        <v>190058.79557845899</v>
      </c>
      <c r="H13" s="345">
        <v>41203.86564256229</v>
      </c>
      <c r="I13" s="345">
        <v>19485.005464500413</v>
      </c>
      <c r="J13" s="345">
        <v>29258.178380689751</v>
      </c>
      <c r="K13" s="345">
        <v>14462.326435254599</v>
      </c>
      <c r="L13" s="345">
        <v>10393.347778540699</v>
      </c>
    </row>
    <row r="14" spans="1:14" s="81" customFormat="1" ht="11.65" x14ac:dyDescent="0.35">
      <c r="A14" s="340" t="s">
        <v>169</v>
      </c>
      <c r="B14" s="345" t="s">
        <v>167</v>
      </c>
      <c r="C14" s="345">
        <v>135509383.13359013</v>
      </c>
      <c r="D14" s="345" t="s">
        <v>261</v>
      </c>
      <c r="E14" s="345" t="s">
        <v>261</v>
      </c>
      <c r="F14" s="345" t="s">
        <v>261</v>
      </c>
      <c r="G14" s="345" t="s">
        <v>261</v>
      </c>
      <c r="H14" s="345">
        <v>7315233.5264098458</v>
      </c>
      <c r="I14" s="345" t="s">
        <v>261</v>
      </c>
      <c r="J14" s="345" t="s">
        <v>261</v>
      </c>
      <c r="K14" s="345" t="s">
        <v>261</v>
      </c>
      <c r="L14" s="345" t="s">
        <v>261</v>
      </c>
    </row>
    <row r="15" spans="1:14" s="81" customFormat="1" ht="11.65" x14ac:dyDescent="0.35">
      <c r="A15" s="341" t="s">
        <v>172</v>
      </c>
      <c r="B15" s="345" t="s">
        <v>167</v>
      </c>
      <c r="C15" s="347">
        <v>0</v>
      </c>
      <c r="D15" s="347">
        <v>0</v>
      </c>
      <c r="E15" s="347">
        <v>0</v>
      </c>
      <c r="F15" s="347">
        <v>0</v>
      </c>
      <c r="G15" s="347">
        <v>0</v>
      </c>
      <c r="H15" s="345">
        <v>6709.0243679999994</v>
      </c>
      <c r="I15" s="345">
        <v>6325.9033319999999</v>
      </c>
      <c r="J15" s="345">
        <v>11015.155332</v>
      </c>
      <c r="K15" s="346">
        <v>7722.57258</v>
      </c>
      <c r="L15" s="346">
        <v>11989.427544</v>
      </c>
    </row>
    <row r="16" spans="1:14" x14ac:dyDescent="0.35">
      <c r="A16" s="651" t="s">
        <v>488</v>
      </c>
      <c r="B16" s="651"/>
      <c r="C16" s="651"/>
      <c r="D16" s="651"/>
      <c r="E16" s="651"/>
      <c r="F16" s="651"/>
      <c r="G16" s="651"/>
      <c r="H16" s="651"/>
      <c r="I16" s="651"/>
      <c r="J16" s="651"/>
      <c r="K16" s="651"/>
      <c r="L16" s="651"/>
    </row>
    <row r="17" spans="1:14" x14ac:dyDescent="0.35">
      <c r="A17" s="642" t="s">
        <v>556</v>
      </c>
      <c r="B17" s="642"/>
      <c r="C17" s="642"/>
      <c r="D17" s="642"/>
      <c r="E17" s="642"/>
      <c r="F17" s="642"/>
      <c r="G17" s="642"/>
      <c r="H17" s="642"/>
      <c r="I17" s="642"/>
    </row>
    <row r="18" spans="1:14" x14ac:dyDescent="0.35">
      <c r="A18" s="639" t="s">
        <v>545</v>
      </c>
      <c r="B18" s="639"/>
      <c r="C18" s="639"/>
      <c r="D18" s="639"/>
      <c r="E18" s="639"/>
      <c r="F18" s="639"/>
      <c r="G18" s="639"/>
      <c r="H18" s="639"/>
      <c r="I18" s="639"/>
    </row>
    <row r="19" spans="1:14" ht="15" x14ac:dyDescent="0.4">
      <c r="A19" s="650" t="s">
        <v>180</v>
      </c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</row>
    <row r="20" spans="1:14" ht="13.9" x14ac:dyDescent="0.4">
      <c r="A20" s="350"/>
      <c r="B20" s="350"/>
      <c r="C20" s="198"/>
      <c r="D20" s="198"/>
      <c r="E20" s="198"/>
      <c r="F20" s="198"/>
      <c r="G20" s="198"/>
      <c r="H20" s="198"/>
      <c r="I20" s="198"/>
      <c r="J20" s="198"/>
      <c r="K20" s="198"/>
      <c r="L20" s="198"/>
    </row>
    <row r="21" spans="1:14" ht="15" x14ac:dyDescent="0.35">
      <c r="A21" s="647"/>
      <c r="B21" s="647"/>
      <c r="C21" s="643" t="s">
        <v>447</v>
      </c>
      <c r="D21" s="644"/>
      <c r="E21" s="644"/>
      <c r="F21" s="644"/>
      <c r="G21" s="645"/>
      <c r="H21" s="646" t="s">
        <v>547</v>
      </c>
      <c r="I21" s="646"/>
      <c r="J21" s="646"/>
      <c r="K21" s="646"/>
      <c r="L21" s="646"/>
      <c r="M21" s="80"/>
      <c r="N21" s="80"/>
    </row>
    <row r="22" spans="1:14" x14ac:dyDescent="0.35">
      <c r="A22" s="648"/>
      <c r="B22" s="649"/>
      <c r="C22" s="79">
        <v>2019</v>
      </c>
      <c r="D22" s="79">
        <v>2020</v>
      </c>
      <c r="E22" s="79">
        <v>2021</v>
      </c>
      <c r="F22" s="79">
        <v>2022</v>
      </c>
      <c r="G22" s="79">
        <v>2023</v>
      </c>
      <c r="H22" s="79">
        <v>2019</v>
      </c>
      <c r="I22" s="79">
        <v>2020</v>
      </c>
      <c r="J22" s="79">
        <v>2021</v>
      </c>
      <c r="K22" s="79">
        <v>2022</v>
      </c>
      <c r="L22" s="79">
        <v>2023</v>
      </c>
      <c r="M22" s="80"/>
    </row>
    <row r="23" spans="1:14" ht="25.5" customHeight="1" x14ac:dyDescent="0.35">
      <c r="A23" s="348" t="s">
        <v>180</v>
      </c>
      <c r="B23" s="343" t="s">
        <v>167</v>
      </c>
      <c r="C23" s="553">
        <v>2.2853351683243126</v>
      </c>
      <c r="D23" s="553">
        <v>2.0837102391912534</v>
      </c>
      <c r="E23" s="553">
        <v>2.1149665239739153</v>
      </c>
      <c r="F23" s="553">
        <v>2.0687601596866796</v>
      </c>
      <c r="G23" s="553">
        <v>2.0576206242355712</v>
      </c>
      <c r="H23" s="553">
        <v>0.1160183367608585</v>
      </c>
      <c r="I23" s="553">
        <v>0.103913182493219</v>
      </c>
      <c r="J23" s="553">
        <v>0.10222508136605102</v>
      </c>
      <c r="K23" s="553">
        <v>0.1018798019191145</v>
      </c>
      <c r="L23" s="553">
        <v>9.8342248662339621E-2</v>
      </c>
    </row>
    <row r="24" spans="1:14" x14ac:dyDescent="0.35">
      <c r="A24" s="642" t="s">
        <v>446</v>
      </c>
      <c r="B24" s="642"/>
      <c r="C24" s="642"/>
      <c r="D24" s="642"/>
      <c r="E24" s="642"/>
      <c r="F24" s="642"/>
      <c r="G24" s="642"/>
      <c r="H24" s="642"/>
      <c r="I24" s="642"/>
    </row>
    <row r="25" spans="1:14" x14ac:dyDescent="0.35">
      <c r="A25" s="639" t="s">
        <v>548</v>
      </c>
      <c r="B25" s="639"/>
      <c r="C25" s="639"/>
      <c r="D25" s="639"/>
      <c r="E25" s="639"/>
      <c r="F25" s="639"/>
      <c r="G25" s="639"/>
      <c r="H25" s="639"/>
      <c r="I25" s="639"/>
    </row>
    <row r="26" spans="1:14" ht="17.25" hidden="1" customHeight="1" x14ac:dyDescent="0.35"/>
    <row r="39" x14ac:dyDescent="0.35"/>
    <row r="40" x14ac:dyDescent="0.35"/>
  </sheetData>
  <sheetProtection sheet="1" objects="1" scenarios="1"/>
  <mergeCells count="26">
    <mergeCell ref="A21:B21"/>
    <mergeCell ref="A22:B22"/>
    <mergeCell ref="A19:L19"/>
    <mergeCell ref="A18:I18"/>
    <mergeCell ref="A7:L7"/>
    <mergeCell ref="A16:L16"/>
    <mergeCell ref="C9:G9"/>
    <mergeCell ref="H9:L9"/>
    <mergeCell ref="A9:B9"/>
    <mergeCell ref="A10:B10"/>
    <mergeCell ref="A25:I25"/>
    <mergeCell ref="F5:G5"/>
    <mergeCell ref="A1:G1"/>
    <mergeCell ref="B3:C3"/>
    <mergeCell ref="D3:E3"/>
    <mergeCell ref="F3:G3"/>
    <mergeCell ref="B4:C4"/>
    <mergeCell ref="D4:E4"/>
    <mergeCell ref="F4:G4"/>
    <mergeCell ref="A4:A5"/>
    <mergeCell ref="B5:C5"/>
    <mergeCell ref="D5:E5"/>
    <mergeCell ref="A24:I24"/>
    <mergeCell ref="A17:I17"/>
    <mergeCell ref="C21:G21"/>
    <mergeCell ref="H21:L21"/>
  </mergeCells>
  <phoneticPr fontId="25" type="noConversion"/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F55"/>
    <pageSetUpPr fitToPage="1"/>
  </sheetPr>
  <dimension ref="A1:K78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41" style="42" customWidth="1"/>
    <col min="2" max="2" width="10.625" style="42" customWidth="1"/>
    <col min="3" max="7" width="22.625" style="42" customWidth="1"/>
    <col min="8" max="11" width="0" hidden="1" customWidth="1"/>
    <col min="12" max="16384" width="8" hidden="1"/>
  </cols>
  <sheetData>
    <row r="1" spans="1:7" ht="43.5" customHeight="1" x14ac:dyDescent="0.35">
      <c r="A1" s="655" t="s">
        <v>534</v>
      </c>
      <c r="B1" s="655"/>
      <c r="C1" s="655"/>
      <c r="D1" s="655"/>
      <c r="E1" s="655"/>
      <c r="F1" s="655"/>
      <c r="G1" s="655"/>
    </row>
    <row r="2" spans="1:7" x14ac:dyDescent="0.35"/>
    <row r="3" spans="1:7" ht="15" x14ac:dyDescent="0.35">
      <c r="A3" s="662" t="s">
        <v>38</v>
      </c>
      <c r="B3" s="662"/>
      <c r="C3" s="662"/>
      <c r="D3" s="662"/>
      <c r="E3" s="662"/>
      <c r="F3" s="662"/>
      <c r="G3" s="662"/>
    </row>
    <row r="4" spans="1:7" ht="18.75" customHeight="1" x14ac:dyDescent="0.35">
      <c r="A4" s="66" t="s">
        <v>30</v>
      </c>
      <c r="B4" s="656" t="s">
        <v>31</v>
      </c>
      <c r="C4" s="656"/>
      <c r="D4" s="656" t="s">
        <v>32</v>
      </c>
      <c r="E4" s="656"/>
      <c r="F4" s="656" t="s">
        <v>33</v>
      </c>
      <c r="G4" s="656"/>
    </row>
    <row r="5" spans="1:7" ht="18.75" customHeight="1" x14ac:dyDescent="0.35">
      <c r="A5" s="62" t="s">
        <v>35</v>
      </c>
      <c r="B5" s="618" t="s">
        <v>36</v>
      </c>
      <c r="C5" s="618"/>
      <c r="D5" s="616" t="s">
        <v>37</v>
      </c>
      <c r="E5" s="616"/>
      <c r="F5" s="617" t="s">
        <v>38</v>
      </c>
      <c r="G5" s="617"/>
    </row>
    <row r="6" spans="1:7" ht="16.5" customHeight="1" x14ac:dyDescent="0.35">
      <c r="A6" s="69" t="s">
        <v>39</v>
      </c>
      <c r="B6" s="630" t="s">
        <v>85</v>
      </c>
      <c r="C6" s="631"/>
      <c r="D6" s="630" t="s">
        <v>84</v>
      </c>
      <c r="E6" s="631"/>
      <c r="F6" s="632" t="s">
        <v>40</v>
      </c>
      <c r="G6" s="633"/>
    </row>
    <row r="7" spans="1:7" x14ac:dyDescent="0.35">
      <c r="A7" s="43"/>
      <c r="B7" s="44"/>
      <c r="C7" s="44"/>
      <c r="D7" s="44"/>
      <c r="E7" s="44"/>
      <c r="F7" s="44"/>
      <c r="G7" s="44"/>
    </row>
    <row r="8" spans="1:7" x14ac:dyDescent="0.35">
      <c r="A8" s="657" t="s">
        <v>452</v>
      </c>
      <c r="B8" s="657"/>
      <c r="C8" s="657"/>
      <c r="D8" s="657"/>
      <c r="E8" s="657"/>
      <c r="F8" s="657"/>
      <c r="G8" s="657"/>
    </row>
    <row r="9" spans="1:7" x14ac:dyDescent="0.35">
      <c r="A9" s="337"/>
      <c r="B9" s="337"/>
      <c r="C9" s="45">
        <v>2019</v>
      </c>
      <c r="D9" s="45">
        <v>2020</v>
      </c>
      <c r="E9" s="45">
        <v>2021</v>
      </c>
      <c r="F9" s="146">
        <v>2022</v>
      </c>
      <c r="G9" s="568">
        <v>2023</v>
      </c>
    </row>
    <row r="10" spans="1:7" ht="25.5" customHeight="1" x14ac:dyDescent="0.35">
      <c r="A10" s="51" t="s">
        <v>56</v>
      </c>
      <c r="B10" s="197" t="s">
        <v>57</v>
      </c>
      <c r="C10" s="324">
        <f t="shared" ref="C10:E11" si="0">SUM(C12+C14+C16)</f>
        <v>1311353669</v>
      </c>
      <c r="D10" s="324">
        <f t="shared" si="0"/>
        <v>1346534261</v>
      </c>
      <c r="E10" s="324">
        <f t="shared" si="0"/>
        <v>1645602401</v>
      </c>
      <c r="F10" s="324">
        <f t="shared" ref="F10:G10" si="1">SUM(F12+F14+F16)</f>
        <v>1498020640.7480001</v>
      </c>
      <c r="G10" s="324">
        <f t="shared" si="1"/>
        <v>1590414467</v>
      </c>
    </row>
    <row r="11" spans="1:7" ht="25.5" customHeight="1" x14ac:dyDescent="0.35">
      <c r="A11" s="199" t="s">
        <v>454</v>
      </c>
      <c r="B11" s="202" t="s">
        <v>448</v>
      </c>
      <c r="C11" s="324">
        <f t="shared" si="0"/>
        <v>537051987</v>
      </c>
      <c r="D11" s="324">
        <f t="shared" si="0"/>
        <v>529511983</v>
      </c>
      <c r="E11" s="324">
        <f t="shared" si="0"/>
        <v>639179321</v>
      </c>
      <c r="F11" s="324">
        <f t="shared" ref="F11:G11" si="2">SUM(F13+F15+F17)</f>
        <v>601404512.74800003</v>
      </c>
      <c r="G11" s="324">
        <f t="shared" si="2"/>
        <v>24651572</v>
      </c>
    </row>
    <row r="12" spans="1:7" ht="25.5" customHeight="1" x14ac:dyDescent="0.35">
      <c r="A12" s="373" t="s">
        <v>455</v>
      </c>
      <c r="B12" s="351" t="s">
        <v>449</v>
      </c>
      <c r="C12" s="535">
        <v>1285427654</v>
      </c>
      <c r="D12" s="535">
        <v>1324757196</v>
      </c>
      <c r="E12" s="536">
        <v>1624959533</v>
      </c>
      <c r="F12" s="536">
        <v>1477873356.8380001</v>
      </c>
      <c r="G12" s="536">
        <v>1568894385</v>
      </c>
    </row>
    <row r="13" spans="1:7" x14ac:dyDescent="0.35">
      <c r="A13" s="354" t="s">
        <v>451</v>
      </c>
      <c r="B13" s="355" t="s">
        <v>449</v>
      </c>
      <c r="C13" s="537">
        <v>515208562</v>
      </c>
      <c r="D13" s="537">
        <v>509987298</v>
      </c>
      <c r="E13" s="538">
        <v>620433583</v>
      </c>
      <c r="F13" s="538">
        <v>583363390.83800006</v>
      </c>
      <c r="G13" s="538">
        <v>5150940</v>
      </c>
    </row>
    <row r="14" spans="1:7" ht="25.5" customHeight="1" x14ac:dyDescent="0.35">
      <c r="A14" s="373" t="s">
        <v>450</v>
      </c>
      <c r="B14" s="351" t="s">
        <v>449</v>
      </c>
      <c r="C14" s="535">
        <v>4255060</v>
      </c>
      <c r="D14" s="535">
        <v>2252380</v>
      </c>
      <c r="E14" s="536">
        <v>1897130</v>
      </c>
      <c r="F14" s="536">
        <v>2106090</v>
      </c>
      <c r="G14" s="536">
        <v>1945100</v>
      </c>
    </row>
    <row r="15" spans="1:7" x14ac:dyDescent="0.35">
      <c r="A15" s="352" t="s">
        <v>451</v>
      </c>
      <c r="B15" s="353" t="s">
        <v>449</v>
      </c>
      <c r="C15" s="539">
        <v>172470</v>
      </c>
      <c r="D15" s="539">
        <v>0</v>
      </c>
      <c r="E15" s="540">
        <v>0</v>
      </c>
      <c r="F15" s="540">
        <v>0</v>
      </c>
      <c r="G15" s="540">
        <v>0</v>
      </c>
    </row>
    <row r="16" spans="1:7" ht="25.5" customHeight="1" x14ac:dyDescent="0.35">
      <c r="A16" s="373" t="s">
        <v>532</v>
      </c>
      <c r="B16" s="351" t="s">
        <v>449</v>
      </c>
      <c r="C16" s="541">
        <v>21670955</v>
      </c>
      <c r="D16" s="541">
        <v>19524685</v>
      </c>
      <c r="E16" s="541">
        <v>18745738</v>
      </c>
      <c r="F16" s="541">
        <v>18041193.91</v>
      </c>
      <c r="G16" s="541">
        <v>19574982</v>
      </c>
    </row>
    <row r="17" spans="1:7" x14ac:dyDescent="0.35">
      <c r="A17" s="352" t="s">
        <v>451</v>
      </c>
      <c r="B17" s="353" t="s">
        <v>449</v>
      </c>
      <c r="C17" s="542">
        <v>21670955</v>
      </c>
      <c r="D17" s="542">
        <v>19524685</v>
      </c>
      <c r="E17" s="542">
        <v>18745738</v>
      </c>
      <c r="F17" s="542">
        <v>18041121.91</v>
      </c>
      <c r="G17" s="542">
        <v>19500632</v>
      </c>
    </row>
    <row r="18" spans="1:7" x14ac:dyDescent="0.35">
      <c r="A18" s="670" t="s">
        <v>453</v>
      </c>
      <c r="B18" s="670"/>
      <c r="C18" s="670"/>
      <c r="D18" s="670"/>
      <c r="E18" s="670"/>
      <c r="F18" s="670"/>
      <c r="G18" s="670"/>
    </row>
    <row r="19" spans="1:7" ht="28.5" customHeight="1" x14ac:dyDescent="0.35">
      <c r="A19" s="658" t="s">
        <v>591</v>
      </c>
      <c r="B19" s="659"/>
      <c r="C19" s="659"/>
      <c r="D19" s="659"/>
      <c r="E19" s="659"/>
      <c r="F19" s="659"/>
      <c r="G19" s="659"/>
    </row>
    <row r="20" spans="1:7" ht="27" customHeight="1" x14ac:dyDescent="0.35">
      <c r="A20" s="660" t="s">
        <v>522</v>
      </c>
      <c r="B20" s="661"/>
      <c r="C20" s="661"/>
      <c r="D20" s="661"/>
      <c r="E20" s="661"/>
      <c r="F20" s="661"/>
      <c r="G20" s="661"/>
    </row>
    <row r="21" spans="1:7" ht="13.5" customHeight="1" x14ac:dyDescent="0.35">
      <c r="A21" s="52" t="s">
        <v>456</v>
      </c>
    </row>
    <row r="22" spans="1:7" ht="16.5" customHeight="1" x14ac:dyDescent="0.35">
      <c r="A22" s="671" t="s">
        <v>531</v>
      </c>
      <c r="B22" s="672"/>
      <c r="C22" s="672"/>
      <c r="D22" s="672"/>
      <c r="E22" s="672"/>
      <c r="F22" s="672"/>
      <c r="G22" s="672"/>
    </row>
    <row r="23" spans="1:7" x14ac:dyDescent="0.35">
      <c r="A23" s="657" t="s">
        <v>471</v>
      </c>
      <c r="B23" s="657"/>
      <c r="C23" s="657"/>
      <c r="D23" s="657"/>
      <c r="E23" s="657"/>
      <c r="F23" s="657"/>
      <c r="G23" s="657"/>
    </row>
    <row r="24" spans="1:7" x14ac:dyDescent="0.35">
      <c r="A24" s="357" t="s">
        <v>61</v>
      </c>
      <c r="B24" s="357"/>
      <c r="C24" s="201">
        <v>2019</v>
      </c>
      <c r="D24" s="201">
        <v>2020</v>
      </c>
      <c r="E24" s="201">
        <v>2021</v>
      </c>
      <c r="F24" s="201">
        <v>2022</v>
      </c>
      <c r="G24" s="568">
        <v>2023</v>
      </c>
    </row>
    <row r="25" spans="1:7" ht="20.25" customHeight="1" x14ac:dyDescent="0.35">
      <c r="A25" s="320" t="s">
        <v>58</v>
      </c>
      <c r="B25" s="358" t="s">
        <v>1</v>
      </c>
      <c r="C25" s="256" t="s">
        <v>261</v>
      </c>
      <c r="D25" s="256" t="s">
        <v>261</v>
      </c>
      <c r="E25" s="359">
        <v>1.2123206039189855E-6</v>
      </c>
      <c r="F25" s="359">
        <v>1.6021141062526475E-7</v>
      </c>
      <c r="G25" s="359">
        <v>2.6722593941293669E-7</v>
      </c>
    </row>
    <row r="26" spans="1:7" ht="16.5" customHeight="1" x14ac:dyDescent="0.35">
      <c r="A26" s="274" t="s">
        <v>59</v>
      </c>
      <c r="B26" s="358" t="s">
        <v>1</v>
      </c>
      <c r="C26" s="360">
        <v>0.38757232410985709</v>
      </c>
      <c r="D26" s="360">
        <v>0.37697699546317004</v>
      </c>
      <c r="E26" s="360">
        <v>0.37555986405005254</v>
      </c>
      <c r="F26" s="360">
        <v>0.38794121268570775</v>
      </c>
      <c r="G26" s="256" t="s">
        <v>261</v>
      </c>
    </row>
    <row r="27" spans="1:7" ht="20.25" customHeight="1" x14ac:dyDescent="0.35">
      <c r="A27" s="274" t="s">
        <v>60</v>
      </c>
      <c r="B27" s="358" t="s">
        <v>1</v>
      </c>
      <c r="C27" s="361">
        <v>2.4645064353566327E-2</v>
      </c>
      <c r="D27" s="361">
        <v>1.626363593878136E-2</v>
      </c>
      <c r="E27" s="361">
        <v>1.2856697332930059E-2</v>
      </c>
      <c r="F27" s="361">
        <v>1.3524732701869515E-2</v>
      </c>
      <c r="G27" s="361">
        <v>1.5499825681603284E-2</v>
      </c>
    </row>
    <row r="28" spans="1:7" ht="28.5" customHeight="1" x14ac:dyDescent="0.35">
      <c r="A28" s="668" t="s">
        <v>457</v>
      </c>
      <c r="B28" s="669"/>
      <c r="C28" s="669"/>
      <c r="D28" s="669"/>
      <c r="E28" s="669"/>
      <c r="F28" s="669"/>
      <c r="G28" s="669"/>
    </row>
    <row r="29" spans="1:7" ht="18" customHeight="1" x14ac:dyDescent="0.35">
      <c r="A29" s="71"/>
      <c r="B29" s="71"/>
      <c r="C29" s="71"/>
      <c r="D29" s="71"/>
      <c r="E29" s="71"/>
      <c r="F29" s="71"/>
      <c r="G29" s="71"/>
    </row>
    <row r="30" spans="1:7" x14ac:dyDescent="0.35">
      <c r="A30" s="657" t="s">
        <v>472</v>
      </c>
      <c r="B30" s="657"/>
      <c r="C30" s="657"/>
      <c r="D30" s="657"/>
      <c r="E30" s="657"/>
      <c r="F30" s="657"/>
      <c r="G30" s="657"/>
    </row>
    <row r="31" spans="1:7" ht="18" customHeight="1" x14ac:dyDescent="0.35">
      <c r="A31" s="357" t="s">
        <v>61</v>
      </c>
      <c r="B31" s="356"/>
      <c r="C31" s="45">
        <v>2019</v>
      </c>
      <c r="D31" s="45">
        <v>2020</v>
      </c>
      <c r="E31" s="45">
        <v>2021</v>
      </c>
      <c r="F31" s="146">
        <v>2022</v>
      </c>
      <c r="G31" s="568">
        <v>2023</v>
      </c>
    </row>
    <row r="32" spans="1:7" s="213" customFormat="1" ht="18" customHeight="1" x14ac:dyDescent="0.35">
      <c r="A32" s="382" t="s">
        <v>90</v>
      </c>
      <c r="B32" s="383" t="s">
        <v>458</v>
      </c>
      <c r="C32" s="362">
        <v>34.707997149122853</v>
      </c>
      <c r="D32" s="362">
        <v>59.789265000038732</v>
      </c>
      <c r="E32" s="363">
        <v>62.954668941618145</v>
      </c>
      <c r="F32" s="364">
        <v>59.357023429839465</v>
      </c>
      <c r="G32" s="364">
        <v>62.24309527706383</v>
      </c>
    </row>
    <row r="33" spans="1:7" s="73" customFormat="1" ht="37.5" customHeight="1" x14ac:dyDescent="0.35">
      <c r="A33" s="664" t="s">
        <v>557</v>
      </c>
      <c r="B33" s="664"/>
      <c r="C33" s="664"/>
      <c r="D33" s="664"/>
      <c r="E33" s="664"/>
      <c r="F33" s="664"/>
      <c r="G33" s="664"/>
    </row>
    <row r="34" spans="1:7" ht="21" customHeight="1" x14ac:dyDescent="0.35">
      <c r="A34" s="662" t="s">
        <v>474</v>
      </c>
      <c r="B34" s="662"/>
      <c r="C34" s="662"/>
      <c r="D34" s="662"/>
      <c r="E34" s="662"/>
      <c r="F34" s="662"/>
      <c r="G34" s="662"/>
    </row>
    <row r="35" spans="1:7" ht="18.75" customHeight="1" x14ac:dyDescent="0.35">
      <c r="A35" s="66" t="s">
        <v>30</v>
      </c>
      <c r="B35" s="656" t="s">
        <v>31</v>
      </c>
      <c r="C35" s="656"/>
      <c r="D35" s="656" t="s">
        <v>32</v>
      </c>
      <c r="E35" s="656"/>
      <c r="F35" s="656" t="s">
        <v>33</v>
      </c>
      <c r="G35" s="656"/>
    </row>
    <row r="36" spans="1:7" ht="18.75" customHeight="1" x14ac:dyDescent="0.35">
      <c r="A36" s="62" t="s">
        <v>35</v>
      </c>
      <c r="B36" s="618" t="s">
        <v>41</v>
      </c>
      <c r="C36" s="618"/>
      <c r="D36" s="616" t="s">
        <v>42</v>
      </c>
      <c r="E36" s="616"/>
      <c r="F36" s="617" t="s">
        <v>43</v>
      </c>
      <c r="G36" s="617"/>
    </row>
    <row r="37" spans="1:7" ht="18.75" customHeight="1" x14ac:dyDescent="0.35">
      <c r="A37" s="62" t="s">
        <v>39</v>
      </c>
      <c r="B37" s="630" t="s">
        <v>44</v>
      </c>
      <c r="C37" s="631"/>
      <c r="D37" s="630" t="s">
        <v>84</v>
      </c>
      <c r="E37" s="631"/>
      <c r="F37" s="632" t="s">
        <v>40</v>
      </c>
      <c r="G37" s="633"/>
    </row>
    <row r="38" spans="1:7" x14ac:dyDescent="0.35"/>
    <row r="39" spans="1:7" x14ac:dyDescent="0.35">
      <c r="A39" s="657" t="s">
        <v>473</v>
      </c>
      <c r="B39" s="657"/>
      <c r="C39" s="657"/>
      <c r="D39" s="657"/>
      <c r="E39" s="657"/>
      <c r="F39" s="657"/>
      <c r="G39" s="657"/>
    </row>
    <row r="40" spans="1:7" x14ac:dyDescent="0.35">
      <c r="A40" s="337"/>
      <c r="B40" s="337"/>
      <c r="C40" s="45">
        <v>2019</v>
      </c>
      <c r="D40" s="45">
        <v>2020</v>
      </c>
      <c r="E40" s="45">
        <v>2021</v>
      </c>
      <c r="F40" s="146">
        <v>2022</v>
      </c>
      <c r="G40" s="568">
        <v>2023</v>
      </c>
    </row>
    <row r="41" spans="1:7" ht="25.5" customHeight="1" x14ac:dyDescent="0.35">
      <c r="A41" s="271" t="s">
        <v>65</v>
      </c>
      <c r="B41" s="273" t="s">
        <v>57</v>
      </c>
      <c r="C41" s="376">
        <f>SUM(C42:C49)</f>
        <v>1219344474.2215812</v>
      </c>
      <c r="D41" s="376">
        <f>SUM(D42:D49)</f>
        <v>1259732256.23</v>
      </c>
      <c r="E41" s="376">
        <f>SUM(E42:E49)</f>
        <v>1567595131.2</v>
      </c>
      <c r="F41" s="376">
        <f>SUM(F42:F49)</f>
        <v>1421923556.74</v>
      </c>
      <c r="G41" s="376">
        <f>SUM(G42:G49)</f>
        <v>1509261093.2</v>
      </c>
    </row>
    <row r="42" spans="1:7" ht="15" x14ac:dyDescent="0.35">
      <c r="A42" s="377" t="s">
        <v>478</v>
      </c>
      <c r="B42" s="316" t="s">
        <v>449</v>
      </c>
      <c r="C42" s="378">
        <v>1216534651.9200001</v>
      </c>
      <c r="D42" s="378">
        <v>1257183400</v>
      </c>
      <c r="E42" s="378">
        <v>1565029860</v>
      </c>
      <c r="F42" s="378">
        <v>1419361480</v>
      </c>
      <c r="G42" s="378">
        <v>1506748242</v>
      </c>
    </row>
    <row r="43" spans="1:7" s="374" customFormat="1" ht="13.9" x14ac:dyDescent="0.4">
      <c r="A43" s="379" t="s">
        <v>48</v>
      </c>
      <c r="B43" s="316" t="s">
        <v>449</v>
      </c>
      <c r="C43" s="378">
        <v>204723.98158126778</v>
      </c>
      <c r="D43" s="380" t="s">
        <v>261</v>
      </c>
      <c r="E43" s="380" t="s">
        <v>261</v>
      </c>
      <c r="F43" s="380" t="s">
        <v>261</v>
      </c>
      <c r="G43" s="380" t="s">
        <v>261</v>
      </c>
    </row>
    <row r="44" spans="1:7" s="374" customFormat="1" ht="13.9" x14ac:dyDescent="0.4">
      <c r="A44" s="274" t="s">
        <v>49</v>
      </c>
      <c r="B44" s="316" t="s">
        <v>449</v>
      </c>
      <c r="C44" s="380">
        <v>0</v>
      </c>
      <c r="D44" s="380">
        <v>0</v>
      </c>
      <c r="E44" s="380">
        <v>0</v>
      </c>
      <c r="F44" s="380">
        <v>0</v>
      </c>
      <c r="G44" s="380">
        <v>0</v>
      </c>
    </row>
    <row r="45" spans="1:7" s="374" customFormat="1" ht="13.9" x14ac:dyDescent="0.4">
      <c r="A45" s="274" t="s">
        <v>50</v>
      </c>
      <c r="B45" s="316" t="s">
        <v>449</v>
      </c>
      <c r="C45" s="380">
        <v>0</v>
      </c>
      <c r="D45" s="380">
        <v>0</v>
      </c>
      <c r="E45" s="380">
        <v>106</v>
      </c>
      <c r="F45" s="380">
        <v>362</v>
      </c>
      <c r="G45" s="380">
        <v>294</v>
      </c>
    </row>
    <row r="46" spans="1:7" s="374" customFormat="1" ht="13.5" customHeight="1" x14ac:dyDescent="0.4">
      <c r="A46" s="274" t="s">
        <v>51</v>
      </c>
      <c r="B46" s="316" t="s">
        <v>449</v>
      </c>
      <c r="C46" s="378">
        <v>2267210</v>
      </c>
      <c r="D46" s="378">
        <v>2275610</v>
      </c>
      <c r="E46" s="381">
        <v>2275910</v>
      </c>
      <c r="F46" s="381">
        <v>2291093</v>
      </c>
      <c r="G46" s="381">
        <v>2266694</v>
      </c>
    </row>
    <row r="47" spans="1:7" s="374" customFormat="1" ht="13.5" customHeight="1" x14ac:dyDescent="0.4">
      <c r="A47" s="274" t="s">
        <v>63</v>
      </c>
      <c r="B47" s="316" t="s">
        <v>449</v>
      </c>
      <c r="C47" s="375">
        <v>28778.32</v>
      </c>
      <c r="D47" s="375">
        <v>40496.230000000003</v>
      </c>
      <c r="E47" s="375">
        <v>44035.199999999997</v>
      </c>
      <c r="F47" s="375">
        <v>36419.019999999997</v>
      </c>
      <c r="G47" s="375">
        <v>31085.199999999997</v>
      </c>
    </row>
    <row r="48" spans="1:7" s="374" customFormat="1" ht="13.9" x14ac:dyDescent="0.4">
      <c r="A48" s="274" t="s">
        <v>64</v>
      </c>
      <c r="B48" s="316" t="s">
        <v>449</v>
      </c>
      <c r="C48" s="375">
        <v>309110</v>
      </c>
      <c r="D48" s="375">
        <v>232750</v>
      </c>
      <c r="E48" s="375">
        <v>245220</v>
      </c>
      <c r="F48" s="375">
        <v>234152.72</v>
      </c>
      <c r="G48" s="375">
        <v>214298</v>
      </c>
    </row>
    <row r="49" spans="1:11" s="374" customFormat="1" ht="13.9" x14ac:dyDescent="0.4">
      <c r="A49" s="274" t="s">
        <v>362</v>
      </c>
      <c r="B49" s="316" t="s">
        <v>449</v>
      </c>
      <c r="C49" s="380">
        <v>0</v>
      </c>
      <c r="D49" s="380">
        <v>0</v>
      </c>
      <c r="E49" s="380">
        <v>0</v>
      </c>
      <c r="F49" s="375">
        <v>50</v>
      </c>
      <c r="G49" s="375">
        <v>480</v>
      </c>
    </row>
    <row r="50" spans="1:11" x14ac:dyDescent="0.35">
      <c r="A50" s="67"/>
      <c r="B50" s="68"/>
      <c r="C50" s="68"/>
      <c r="D50" s="68"/>
      <c r="E50" s="68"/>
      <c r="F50" s="68"/>
      <c r="G50" s="68"/>
    </row>
    <row r="51" spans="1:11" ht="20.25" customHeight="1" x14ac:dyDescent="0.35">
      <c r="A51" s="657" t="s">
        <v>479</v>
      </c>
      <c r="B51" s="657"/>
      <c r="C51" s="657"/>
      <c r="D51" s="657"/>
      <c r="E51" s="657"/>
      <c r="F51" s="657"/>
      <c r="G51" s="657"/>
    </row>
    <row r="52" spans="1:11" x14ac:dyDescent="0.35">
      <c r="A52" s="337"/>
      <c r="B52" s="337"/>
      <c r="C52" s="45">
        <v>2019</v>
      </c>
      <c r="D52" s="45">
        <v>2020</v>
      </c>
      <c r="E52" s="45">
        <v>2021</v>
      </c>
      <c r="F52" s="146">
        <v>2022</v>
      </c>
      <c r="G52" s="568">
        <v>2023</v>
      </c>
    </row>
    <row r="53" spans="1:11" ht="25.5" customHeight="1" x14ac:dyDescent="0.35">
      <c r="A53" s="271" t="s">
        <v>65</v>
      </c>
      <c r="B53" s="273" t="s">
        <v>57</v>
      </c>
      <c r="C53" s="376">
        <f>SUM(C54:C57)</f>
        <v>1219344474.2215815</v>
      </c>
      <c r="D53" s="376">
        <f>SUM(D54:D57)</f>
        <v>1259732256.23</v>
      </c>
      <c r="E53" s="376">
        <f>SUM(E54:E57)</f>
        <v>1567595131.2</v>
      </c>
      <c r="F53" s="376">
        <f t="shared" ref="F53:G53" si="3">SUM(F54:F57)</f>
        <v>1421923556.74</v>
      </c>
      <c r="G53" s="376">
        <f t="shared" si="3"/>
        <v>1509261093.2</v>
      </c>
    </row>
    <row r="54" spans="1:11" x14ac:dyDescent="0.35">
      <c r="A54" s="377" t="s">
        <v>45</v>
      </c>
      <c r="B54" s="316" t="s">
        <v>449</v>
      </c>
      <c r="C54" s="378">
        <v>1207571591.9200001</v>
      </c>
      <c r="D54" s="378">
        <v>1253138430</v>
      </c>
      <c r="E54" s="378">
        <v>1561885630</v>
      </c>
      <c r="F54" s="378">
        <v>1416095040</v>
      </c>
      <c r="G54" s="378">
        <v>1503454550</v>
      </c>
    </row>
    <row r="55" spans="1:11" x14ac:dyDescent="0.35">
      <c r="A55" s="379" t="s">
        <v>46</v>
      </c>
      <c r="B55" s="316" t="s">
        <v>449</v>
      </c>
      <c r="C55" s="378">
        <v>4394829.9999999991</v>
      </c>
      <c r="D55" s="378">
        <v>0</v>
      </c>
      <c r="E55" s="381">
        <v>0</v>
      </c>
      <c r="F55" s="381">
        <v>0</v>
      </c>
      <c r="G55" s="381">
        <v>0</v>
      </c>
    </row>
    <row r="56" spans="1:11" ht="25.5" x14ac:dyDescent="0.35">
      <c r="A56" s="274" t="s">
        <v>47</v>
      </c>
      <c r="B56" s="316" t="s">
        <v>449</v>
      </c>
      <c r="C56" s="381">
        <v>6763230</v>
      </c>
      <c r="D56" s="381">
        <v>6220040</v>
      </c>
      <c r="E56" s="381">
        <v>5339230</v>
      </c>
      <c r="F56" s="381">
        <v>5461440</v>
      </c>
      <c r="G56" s="381">
        <v>5488692</v>
      </c>
    </row>
    <row r="57" spans="1:11" x14ac:dyDescent="0.35">
      <c r="A57" s="274" t="s">
        <v>52</v>
      </c>
      <c r="B57" s="316" t="s">
        <v>449</v>
      </c>
      <c r="C57" s="378">
        <v>614822.30158126773</v>
      </c>
      <c r="D57" s="378">
        <v>373786.23</v>
      </c>
      <c r="E57" s="381">
        <v>370271.2</v>
      </c>
      <c r="F57" s="381">
        <v>367076.74</v>
      </c>
      <c r="G57" s="381">
        <v>317851.2</v>
      </c>
    </row>
    <row r="58" spans="1:11" x14ac:dyDescent="0.35">
      <c r="H58" s="42"/>
      <c r="I58" s="42"/>
      <c r="J58" s="42"/>
      <c r="K58" s="42"/>
    </row>
    <row r="59" spans="1:11" ht="25.5" customHeight="1" x14ac:dyDescent="0.35">
      <c r="A59" s="666" t="s">
        <v>475</v>
      </c>
      <c r="B59" s="666"/>
      <c r="C59" s="666"/>
      <c r="D59" s="666"/>
      <c r="E59" s="666"/>
      <c r="F59" s="666"/>
      <c r="G59" s="666"/>
    </row>
    <row r="60" spans="1:11" ht="14.65" x14ac:dyDescent="0.35">
      <c r="A60" s="584" t="s">
        <v>575</v>
      </c>
      <c r="B60" s="391"/>
      <c r="C60" s="391"/>
      <c r="D60" s="391"/>
      <c r="E60" s="391"/>
      <c r="F60" s="391"/>
      <c r="G60" s="391"/>
    </row>
    <row r="61" spans="1:11" x14ac:dyDescent="0.35">
      <c r="A61" s="667" t="s">
        <v>476</v>
      </c>
      <c r="B61" s="667"/>
      <c r="C61" s="667"/>
      <c r="D61" s="667"/>
      <c r="E61" s="667"/>
      <c r="F61" s="667"/>
      <c r="G61" s="667"/>
    </row>
    <row r="62" spans="1:11" x14ac:dyDescent="0.35">
      <c r="A62" s="87" t="s">
        <v>477</v>
      </c>
      <c r="B62" s="87"/>
      <c r="C62" s="87"/>
      <c r="D62" s="87"/>
      <c r="E62" s="392"/>
      <c r="F62" s="393"/>
      <c r="G62" s="394"/>
    </row>
    <row r="63" spans="1:11" x14ac:dyDescent="0.35">
      <c r="F63" s="155"/>
      <c r="G63" s="156"/>
    </row>
    <row r="64" spans="1:11" ht="15" x14ac:dyDescent="0.35">
      <c r="A64" s="662" t="s">
        <v>55</v>
      </c>
      <c r="B64" s="662"/>
      <c r="C64" s="662"/>
      <c r="D64" s="662"/>
      <c r="E64" s="662"/>
      <c r="F64" s="662"/>
      <c r="G64" s="662"/>
    </row>
    <row r="65" spans="1:11" x14ac:dyDescent="0.35">
      <c r="A65" s="66" t="s">
        <v>30</v>
      </c>
      <c r="B65" s="656" t="s">
        <v>31</v>
      </c>
      <c r="C65" s="656"/>
      <c r="D65" s="656" t="s">
        <v>32</v>
      </c>
      <c r="E65" s="656"/>
      <c r="F65" s="656" t="s">
        <v>33</v>
      </c>
      <c r="G65" s="656"/>
    </row>
    <row r="66" spans="1:11" ht="21" customHeight="1" x14ac:dyDescent="0.35">
      <c r="A66" s="62" t="s">
        <v>35</v>
      </c>
      <c r="B66" s="641" t="s">
        <v>53</v>
      </c>
      <c r="C66" s="641"/>
      <c r="D66" s="665" t="s">
        <v>54</v>
      </c>
      <c r="E66" s="665"/>
      <c r="F66" s="641" t="s">
        <v>55</v>
      </c>
      <c r="G66" s="641"/>
    </row>
    <row r="67" spans="1:11" x14ac:dyDescent="0.35"/>
    <row r="68" spans="1:11" x14ac:dyDescent="0.35">
      <c r="A68" s="337"/>
      <c r="B68" s="337"/>
      <c r="C68" s="45">
        <v>2019</v>
      </c>
      <c r="D68" s="45">
        <v>2020</v>
      </c>
      <c r="E68" s="45">
        <v>2021</v>
      </c>
      <c r="F68" s="146">
        <v>2022</v>
      </c>
      <c r="G68" s="568">
        <v>2023</v>
      </c>
    </row>
    <row r="69" spans="1:11" ht="25.5" customHeight="1" x14ac:dyDescent="0.35">
      <c r="A69" s="271" t="s">
        <v>91</v>
      </c>
      <c r="B69" s="273" t="s">
        <v>57</v>
      </c>
      <c r="C69" s="325">
        <f>C10-C53</f>
        <v>92009194.778418541</v>
      </c>
      <c r="D69" s="325">
        <f>D10-D53</f>
        <v>86802004.769999981</v>
      </c>
      <c r="E69" s="325">
        <f>E10-E53</f>
        <v>78007269.799999952</v>
      </c>
      <c r="F69" s="325">
        <f>F10-F53</f>
        <v>76097084.008000135</v>
      </c>
      <c r="G69" s="325">
        <f>G10-G53</f>
        <v>81153373.799999952</v>
      </c>
    </row>
    <row r="70" spans="1:11" ht="25.5" customHeight="1" x14ac:dyDescent="0.35">
      <c r="A70" s="271" t="s">
        <v>480</v>
      </c>
      <c r="B70" s="276" t="s">
        <v>1</v>
      </c>
      <c r="C70" s="384">
        <v>6.9900000000000004E-2</v>
      </c>
      <c r="D70" s="384">
        <v>4.9200000000000001E-2</v>
      </c>
      <c r="E70" s="384">
        <v>5.1900000000000002E-2</v>
      </c>
      <c r="F70" s="384">
        <v>5.8099999999999999E-2</v>
      </c>
      <c r="G70" s="384">
        <v>3.7147261654865503E-2</v>
      </c>
      <c r="H70" s="42"/>
      <c r="I70" s="42"/>
      <c r="J70" s="42"/>
      <c r="K70" s="42"/>
    </row>
    <row r="71" spans="1:11" ht="28.5" customHeight="1" x14ac:dyDescent="0.35">
      <c r="A71" s="663" t="s">
        <v>481</v>
      </c>
      <c r="B71" s="663"/>
      <c r="C71" s="663"/>
      <c r="D71" s="663"/>
      <c r="E71" s="663"/>
      <c r="F71" s="663"/>
      <c r="G71" s="663"/>
      <c r="H71" s="42"/>
      <c r="I71" s="42"/>
      <c r="J71" s="42"/>
      <c r="K71" s="42"/>
    </row>
    <row r="72" spans="1:11" x14ac:dyDescent="0.35">
      <c r="F72" s="578"/>
    </row>
    <row r="73" spans="1:11" x14ac:dyDescent="0.35"/>
    <row r="74" spans="1:11" x14ac:dyDescent="0.35"/>
    <row r="75" spans="1:11" x14ac:dyDescent="0.35"/>
    <row r="76" spans="1:11" x14ac:dyDescent="0.35"/>
    <row r="77" spans="1:11" x14ac:dyDescent="0.35"/>
    <row r="78" spans="1:11" x14ac:dyDescent="0.35"/>
  </sheetData>
  <sheetProtection sheet="1" objects="1" scenarios="1"/>
  <mergeCells count="42">
    <mergeCell ref="F37:G37"/>
    <mergeCell ref="F65:G65"/>
    <mergeCell ref="D5:E5"/>
    <mergeCell ref="A23:G23"/>
    <mergeCell ref="A28:G28"/>
    <mergeCell ref="B36:C36"/>
    <mergeCell ref="D36:E36"/>
    <mergeCell ref="F36:G36"/>
    <mergeCell ref="A18:G18"/>
    <mergeCell ref="A22:G22"/>
    <mergeCell ref="A71:G71"/>
    <mergeCell ref="B6:C6"/>
    <mergeCell ref="A33:G33"/>
    <mergeCell ref="A64:G64"/>
    <mergeCell ref="B37:C37"/>
    <mergeCell ref="D66:E66"/>
    <mergeCell ref="F66:G66"/>
    <mergeCell ref="B66:C66"/>
    <mergeCell ref="A39:G39"/>
    <mergeCell ref="A59:G59"/>
    <mergeCell ref="A61:G61"/>
    <mergeCell ref="B65:C65"/>
    <mergeCell ref="D65:E65"/>
    <mergeCell ref="A51:G51"/>
    <mergeCell ref="F6:G6"/>
    <mergeCell ref="D37:E37"/>
    <mergeCell ref="A1:G1"/>
    <mergeCell ref="B35:C35"/>
    <mergeCell ref="D35:E35"/>
    <mergeCell ref="F35:G35"/>
    <mergeCell ref="A30:G30"/>
    <mergeCell ref="A19:G19"/>
    <mergeCell ref="A20:G20"/>
    <mergeCell ref="A8:G8"/>
    <mergeCell ref="B4:C4"/>
    <mergeCell ref="D4:E4"/>
    <mergeCell ref="F4:G4"/>
    <mergeCell ref="B5:C5"/>
    <mergeCell ref="F5:G5"/>
    <mergeCell ref="A34:G34"/>
    <mergeCell ref="D6:E6"/>
    <mergeCell ref="A3:G3"/>
  </mergeCells>
  <phoneticPr fontId="25" type="noConversion"/>
  <pageMargins left="0.25" right="0.25" top="0.75" bottom="0.75" header="0.3" footer="0.3"/>
  <pageSetup paperSize="9" scale="16" orientation="landscape" r:id="rId1"/>
  <headerFooter>
    <oddHeader>&amp;C&amp;"Arial"&amp;8&amp;K000000INTERNAL&amp;1#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F55"/>
  </sheetPr>
  <dimension ref="A1:G35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24.375" customWidth="1"/>
    <col min="2" max="2" width="8.5" customWidth="1"/>
    <col min="3" max="7" width="13.5" customWidth="1"/>
    <col min="8" max="16384" width="9" hidden="1"/>
  </cols>
  <sheetData>
    <row r="1" spans="1:7" ht="20.65" x14ac:dyDescent="0.35">
      <c r="A1" s="673" t="s">
        <v>83</v>
      </c>
      <c r="B1" s="673"/>
      <c r="C1" s="673"/>
      <c r="D1" s="673"/>
      <c r="E1" s="673"/>
      <c r="F1" s="673"/>
      <c r="G1" s="673"/>
    </row>
    <row r="2" spans="1:7" x14ac:dyDescent="0.35">
      <c r="A2" s="42"/>
      <c r="B2" s="42"/>
      <c r="C2" s="42"/>
      <c r="D2" s="42"/>
      <c r="E2" s="42"/>
      <c r="F2" s="42"/>
      <c r="G2" s="42"/>
    </row>
    <row r="3" spans="1:7" ht="15" x14ac:dyDescent="0.35">
      <c r="A3" s="662" t="s">
        <v>83</v>
      </c>
      <c r="B3" s="662"/>
      <c r="C3" s="662"/>
      <c r="D3" s="662"/>
      <c r="E3" s="662"/>
      <c r="F3" s="662"/>
      <c r="G3" s="662"/>
    </row>
    <row r="4" spans="1:7" ht="30.75" customHeight="1" x14ac:dyDescent="0.35">
      <c r="A4" s="70" t="s">
        <v>30</v>
      </c>
      <c r="B4" s="656" t="s">
        <v>31</v>
      </c>
      <c r="C4" s="656"/>
      <c r="D4" s="656" t="s">
        <v>32</v>
      </c>
      <c r="E4" s="656"/>
      <c r="F4" s="656" t="s">
        <v>33</v>
      </c>
      <c r="G4" s="656"/>
    </row>
    <row r="5" spans="1:7" ht="30" customHeight="1" x14ac:dyDescent="0.35">
      <c r="A5" s="69" t="s">
        <v>66</v>
      </c>
      <c r="B5" s="618" t="s">
        <v>67</v>
      </c>
      <c r="C5" s="618"/>
      <c r="D5" s="616" t="s">
        <v>82</v>
      </c>
      <c r="E5" s="616"/>
      <c r="F5" s="617" t="s">
        <v>68</v>
      </c>
      <c r="G5" s="617"/>
    </row>
    <row r="6" spans="1:7" ht="27.75" customHeight="1" x14ac:dyDescent="0.35">
      <c r="A6" s="69" t="s">
        <v>39</v>
      </c>
      <c r="B6" s="618" t="s">
        <v>69</v>
      </c>
      <c r="C6" s="618"/>
      <c r="D6" s="618" t="s">
        <v>70</v>
      </c>
      <c r="E6" s="618"/>
      <c r="F6" s="677" t="s">
        <v>71</v>
      </c>
      <c r="G6" s="677"/>
    </row>
    <row r="7" spans="1:7" x14ac:dyDescent="0.35">
      <c r="A7" s="43"/>
      <c r="B7" s="44"/>
      <c r="C7" s="44"/>
      <c r="D7" s="44"/>
      <c r="E7" s="44"/>
      <c r="F7" s="44"/>
      <c r="G7" s="44"/>
    </row>
    <row r="8" spans="1:7" x14ac:dyDescent="0.35">
      <c r="A8" s="657" t="s">
        <v>83</v>
      </c>
      <c r="B8" s="657"/>
      <c r="C8" s="657"/>
      <c r="D8" s="657"/>
      <c r="E8" s="657"/>
      <c r="F8" s="657"/>
      <c r="G8" s="657"/>
    </row>
    <row r="9" spans="1:7" x14ac:dyDescent="0.35">
      <c r="A9" s="674"/>
      <c r="B9" s="675"/>
      <c r="C9" s="45">
        <v>2019</v>
      </c>
      <c r="D9" s="45">
        <v>2020</v>
      </c>
      <c r="E9" s="45">
        <v>2021</v>
      </c>
      <c r="F9" s="146">
        <v>2022</v>
      </c>
      <c r="G9" s="568">
        <v>2023</v>
      </c>
    </row>
    <row r="10" spans="1:7" ht="26.25" customHeight="1" x14ac:dyDescent="0.4">
      <c r="A10" s="72" t="s">
        <v>88</v>
      </c>
      <c r="B10" s="214" t="s">
        <v>8</v>
      </c>
      <c r="C10" s="365">
        <f>SUM(C11:C20)</f>
        <v>171556.367</v>
      </c>
      <c r="D10" s="365">
        <f>SUM(D11:D20)</f>
        <v>16952.556</v>
      </c>
      <c r="E10" s="365">
        <f>SUM(E11:E20)</f>
        <v>20577.845000000001</v>
      </c>
      <c r="F10" s="365">
        <f>SUM(F11:F20)</f>
        <v>22021.162000000004</v>
      </c>
      <c r="G10" s="365">
        <f>SUM(G11:G20)</f>
        <v>18925.914000000001</v>
      </c>
    </row>
    <row r="11" spans="1:7" x14ac:dyDescent="0.35">
      <c r="A11" s="217" t="s">
        <v>73</v>
      </c>
      <c r="B11" s="367" t="s">
        <v>8</v>
      </c>
      <c r="C11" s="366">
        <v>67333.869000000006</v>
      </c>
      <c r="D11" s="366">
        <v>13251.877</v>
      </c>
      <c r="E11" s="366">
        <v>16398.792000000001</v>
      </c>
      <c r="F11" s="366">
        <v>18844.22</v>
      </c>
      <c r="G11" s="366">
        <v>16412.593000000001</v>
      </c>
    </row>
    <row r="12" spans="1:7" x14ac:dyDescent="0.35">
      <c r="A12" s="368" t="s">
        <v>74</v>
      </c>
      <c r="B12" s="367" t="s">
        <v>8</v>
      </c>
      <c r="C12" s="366">
        <v>99368.334999999992</v>
      </c>
      <c r="D12" s="366">
        <v>252.38299999999998</v>
      </c>
      <c r="E12" s="366">
        <v>407.94200000000001</v>
      </c>
      <c r="F12" s="366">
        <v>313.58000000000004</v>
      </c>
      <c r="G12" s="366">
        <v>244.69899999999998</v>
      </c>
    </row>
    <row r="13" spans="1:7" ht="23.25" x14ac:dyDescent="0.35">
      <c r="A13" s="368" t="s">
        <v>75</v>
      </c>
      <c r="B13" s="367" t="s">
        <v>8</v>
      </c>
      <c r="C13" s="366">
        <v>0</v>
      </c>
      <c r="D13" s="366">
        <v>0</v>
      </c>
      <c r="E13" s="366">
        <v>0</v>
      </c>
      <c r="F13" s="366">
        <v>0</v>
      </c>
      <c r="G13" s="366">
        <v>0</v>
      </c>
    </row>
    <row r="14" spans="1:7" ht="23.25" x14ac:dyDescent="0.35">
      <c r="A14" s="368" t="s">
        <v>76</v>
      </c>
      <c r="B14" s="367" t="s">
        <v>8</v>
      </c>
      <c r="C14" s="366">
        <v>56.521999999999998</v>
      </c>
      <c r="D14" s="366">
        <v>31.145999999999997</v>
      </c>
      <c r="E14" s="366">
        <v>31.085000000000001</v>
      </c>
      <c r="F14" s="366">
        <v>30.342999999999996</v>
      </c>
      <c r="G14" s="366">
        <v>29.192999999999998</v>
      </c>
    </row>
    <row r="15" spans="1:7" ht="23.25" x14ac:dyDescent="0.35">
      <c r="A15" s="368" t="s">
        <v>77</v>
      </c>
      <c r="B15" s="367" t="s">
        <v>8</v>
      </c>
      <c r="C15" s="366">
        <v>1.2500000000000001E-2</v>
      </c>
      <c r="D15" s="366">
        <v>1.4999999999999999E-2</v>
      </c>
      <c r="E15" s="366">
        <v>1.4999999999999999E-2</v>
      </c>
      <c r="F15" s="366">
        <v>1.4999999999999999E-2</v>
      </c>
      <c r="G15" s="366">
        <v>1.4999999999999999E-2</v>
      </c>
    </row>
    <row r="16" spans="1:7" x14ac:dyDescent="0.35">
      <c r="A16" s="368" t="s">
        <v>78</v>
      </c>
      <c r="B16" s="367" t="s">
        <v>8</v>
      </c>
      <c r="C16" s="366">
        <v>2.4295000000000004</v>
      </c>
      <c r="D16" s="366">
        <v>1.3720000000000001</v>
      </c>
      <c r="E16" s="366">
        <v>2.181</v>
      </c>
      <c r="F16" s="366">
        <v>1.6340000000000001</v>
      </c>
      <c r="G16" s="366">
        <v>0.67300000000000004</v>
      </c>
    </row>
    <row r="17" spans="1:7" x14ac:dyDescent="0.35">
      <c r="A17" s="368" t="s">
        <v>79</v>
      </c>
      <c r="B17" s="367" t="s">
        <v>8</v>
      </c>
      <c r="C17" s="366">
        <v>3926.7660000000001</v>
      </c>
      <c r="D17" s="366">
        <v>3193.7180000000003</v>
      </c>
      <c r="E17" s="366">
        <v>3471.0590000000002</v>
      </c>
      <c r="F17" s="366">
        <v>2774.8620000000001</v>
      </c>
      <c r="G17" s="366">
        <v>2129.5209999999997</v>
      </c>
    </row>
    <row r="18" spans="1:7" x14ac:dyDescent="0.35">
      <c r="A18" s="368" t="s">
        <v>80</v>
      </c>
      <c r="B18" s="367" t="s">
        <v>8</v>
      </c>
      <c r="C18" s="366">
        <v>0</v>
      </c>
      <c r="D18" s="366">
        <v>0</v>
      </c>
      <c r="E18" s="366">
        <v>0</v>
      </c>
      <c r="F18" s="366">
        <v>0</v>
      </c>
      <c r="G18" s="366">
        <v>0</v>
      </c>
    </row>
    <row r="19" spans="1:7" x14ac:dyDescent="0.35">
      <c r="A19" s="368" t="s">
        <v>81</v>
      </c>
      <c r="B19" s="367" t="s">
        <v>8</v>
      </c>
      <c r="C19" s="366">
        <v>0.22650000000000001</v>
      </c>
      <c r="D19" s="366">
        <v>0</v>
      </c>
      <c r="E19" s="366">
        <v>0</v>
      </c>
      <c r="F19" s="366">
        <v>0</v>
      </c>
      <c r="G19" s="366">
        <v>0</v>
      </c>
    </row>
    <row r="20" spans="1:7" ht="13.9" x14ac:dyDescent="0.35">
      <c r="A20" s="368" t="s">
        <v>533</v>
      </c>
      <c r="B20" s="367" t="s">
        <v>8</v>
      </c>
      <c r="C20" s="366">
        <v>868.20649999999887</v>
      </c>
      <c r="D20" s="366">
        <v>222.04500000000021</v>
      </c>
      <c r="E20" s="366">
        <v>266.7710000000011</v>
      </c>
      <c r="F20" s="366">
        <v>56.508000000000379</v>
      </c>
      <c r="G20" s="366">
        <v>109.22000000000008</v>
      </c>
    </row>
    <row r="21" spans="1:7" x14ac:dyDescent="0.35"/>
    <row r="22" spans="1:7" ht="72" customHeight="1" x14ac:dyDescent="0.35">
      <c r="A22" s="678" t="s">
        <v>592</v>
      </c>
      <c r="B22" s="678"/>
      <c r="C22" s="678"/>
      <c r="D22" s="678"/>
      <c r="E22" s="678"/>
      <c r="F22" s="678"/>
      <c r="G22" s="678"/>
    </row>
    <row r="23" spans="1:7" ht="62.25" customHeight="1" x14ac:dyDescent="0.35">
      <c r="A23" s="676" t="s">
        <v>593</v>
      </c>
      <c r="B23" s="676"/>
      <c r="C23" s="676"/>
      <c r="D23" s="676"/>
      <c r="E23" s="676"/>
      <c r="F23" s="676"/>
      <c r="G23" s="676"/>
    </row>
    <row r="33" x14ac:dyDescent="0.35"/>
    <row r="34" hidden="1" x14ac:dyDescent="0.35"/>
    <row r="35" hidden="1" x14ac:dyDescent="0.35"/>
  </sheetData>
  <sheetProtection sheet="1" objects="1" scenarios="1"/>
  <mergeCells count="15">
    <mergeCell ref="A9:B9"/>
    <mergeCell ref="A23:G23"/>
    <mergeCell ref="B6:C6"/>
    <mergeCell ref="D6:E6"/>
    <mergeCell ref="F6:G6"/>
    <mergeCell ref="A8:G8"/>
    <mergeCell ref="A22:G22"/>
    <mergeCell ref="B5:C5"/>
    <mergeCell ref="D5:E5"/>
    <mergeCell ref="F5:G5"/>
    <mergeCell ref="A1:G1"/>
    <mergeCell ref="A3:G3"/>
    <mergeCell ref="B4:C4"/>
    <mergeCell ref="D4:E4"/>
    <mergeCell ref="F4:G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F55"/>
  </sheetPr>
  <dimension ref="A1:G26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39.5" customWidth="1"/>
    <col min="2" max="2" width="15.875" customWidth="1"/>
    <col min="3" max="7" width="12.875" customWidth="1"/>
    <col min="8" max="16384" width="9" hidden="1"/>
  </cols>
  <sheetData>
    <row r="1" spans="1:7" ht="20.65" x14ac:dyDescent="0.35">
      <c r="A1" s="673" t="s">
        <v>292</v>
      </c>
      <c r="B1" s="673"/>
      <c r="C1" s="673"/>
      <c r="D1" s="673"/>
      <c r="E1" s="673"/>
      <c r="F1" s="673"/>
      <c r="G1" s="673"/>
    </row>
    <row r="2" spans="1:7" x14ac:dyDescent="0.35">
      <c r="A2" s="42"/>
      <c r="B2" s="42"/>
      <c r="C2" s="42"/>
      <c r="D2" s="42"/>
      <c r="E2" s="42"/>
      <c r="F2" s="42"/>
      <c r="G2" s="42"/>
    </row>
    <row r="3" spans="1:7" ht="15" x14ac:dyDescent="0.35">
      <c r="A3" s="662" t="s">
        <v>83</v>
      </c>
      <c r="B3" s="662"/>
      <c r="C3" s="662"/>
      <c r="D3" s="662"/>
      <c r="E3" s="662"/>
      <c r="F3" s="662"/>
      <c r="G3" s="662"/>
    </row>
    <row r="4" spans="1:7" x14ac:dyDescent="0.35">
      <c r="A4" s="70" t="s">
        <v>30</v>
      </c>
      <c r="B4" s="656" t="s">
        <v>31</v>
      </c>
      <c r="C4" s="656"/>
      <c r="D4" s="656" t="s">
        <v>32</v>
      </c>
      <c r="E4" s="656"/>
      <c r="F4" s="656" t="s">
        <v>33</v>
      </c>
      <c r="G4" s="656"/>
    </row>
    <row r="5" spans="1:7" ht="28.5" customHeight="1" x14ac:dyDescent="0.35">
      <c r="A5" s="69" t="s">
        <v>66</v>
      </c>
      <c r="B5" s="618" t="s">
        <v>93</v>
      </c>
      <c r="C5" s="618"/>
      <c r="D5" s="616" t="s">
        <v>96</v>
      </c>
      <c r="E5" s="616"/>
      <c r="F5" s="617" t="s">
        <v>104</v>
      </c>
      <c r="G5" s="617"/>
    </row>
    <row r="6" spans="1:7" ht="27" customHeight="1" x14ac:dyDescent="0.35">
      <c r="A6" s="69" t="s">
        <v>66</v>
      </c>
      <c r="B6" s="618" t="s">
        <v>94</v>
      </c>
      <c r="C6" s="618"/>
      <c r="D6" s="616" t="s">
        <v>97</v>
      </c>
      <c r="E6" s="616"/>
      <c r="F6" s="617" t="s">
        <v>103</v>
      </c>
      <c r="G6" s="617"/>
    </row>
    <row r="7" spans="1:7" ht="27" customHeight="1" x14ac:dyDescent="0.35">
      <c r="A7" s="69" t="s">
        <v>66</v>
      </c>
      <c r="B7" s="618" t="s">
        <v>95</v>
      </c>
      <c r="C7" s="618"/>
      <c r="D7" s="616" t="s">
        <v>98</v>
      </c>
      <c r="E7" s="616"/>
      <c r="F7" s="617" t="s">
        <v>102</v>
      </c>
      <c r="G7" s="617"/>
    </row>
    <row r="8" spans="1:7" ht="28.5" customHeight="1" x14ac:dyDescent="0.35">
      <c r="A8" s="69" t="s">
        <v>66</v>
      </c>
      <c r="B8" s="618" t="s">
        <v>99</v>
      </c>
      <c r="C8" s="618"/>
      <c r="D8" s="616" t="s">
        <v>100</v>
      </c>
      <c r="E8" s="616"/>
      <c r="F8" s="617" t="s">
        <v>101</v>
      </c>
      <c r="G8" s="617"/>
    </row>
    <row r="9" spans="1:7" x14ac:dyDescent="0.35"/>
    <row r="10" spans="1:7" x14ac:dyDescent="0.35"/>
    <row r="11" spans="1:7" ht="14.25" customHeight="1" x14ac:dyDescent="0.35">
      <c r="A11" s="682" t="s">
        <v>461</v>
      </c>
      <c r="B11" s="683"/>
      <c r="C11" s="683"/>
      <c r="D11" s="683"/>
      <c r="E11" s="683"/>
      <c r="F11" s="683"/>
      <c r="G11" s="684"/>
    </row>
    <row r="12" spans="1:7" x14ac:dyDescent="0.35">
      <c r="A12" s="385"/>
      <c r="B12" s="385"/>
      <c r="C12" s="45">
        <v>2019</v>
      </c>
      <c r="D12" s="64">
        <v>2020</v>
      </c>
      <c r="E12" s="75">
        <v>2021</v>
      </c>
      <c r="F12" s="147">
        <v>2022</v>
      </c>
      <c r="G12" s="576">
        <v>2023</v>
      </c>
    </row>
    <row r="13" spans="1:7" ht="25.5" customHeight="1" x14ac:dyDescent="0.35">
      <c r="A13" s="389" t="s">
        <v>462</v>
      </c>
      <c r="B13" s="211" t="s">
        <v>459</v>
      </c>
      <c r="C13" s="386">
        <v>24172877.512382608</v>
      </c>
      <c r="D13" s="386">
        <v>10576462.423613569</v>
      </c>
      <c r="E13" s="387">
        <v>12367023.121832263</v>
      </c>
      <c r="F13" s="387">
        <v>11425597.933623668</v>
      </c>
      <c r="G13" s="387">
        <v>11487535.042849461</v>
      </c>
    </row>
    <row r="14" spans="1:7" ht="25.5" customHeight="1" x14ac:dyDescent="0.35">
      <c r="A14" s="389" t="s">
        <v>463</v>
      </c>
      <c r="B14" s="211" t="s">
        <v>459</v>
      </c>
      <c r="C14" s="365">
        <v>130.87547613000001</v>
      </c>
      <c r="D14" s="365">
        <v>125.27094887999999</v>
      </c>
      <c r="E14" s="365">
        <v>290.38024000000001</v>
      </c>
      <c r="F14" s="365">
        <v>300.61343099999999</v>
      </c>
      <c r="G14" s="365">
        <v>634.49452259999998</v>
      </c>
    </row>
    <row r="15" spans="1:7" ht="25.5" customHeight="1" x14ac:dyDescent="0.35">
      <c r="A15" s="389" t="s">
        <v>464</v>
      </c>
      <c r="B15" s="211" t="s">
        <v>459</v>
      </c>
      <c r="C15" s="554">
        <v>652.25205061240001</v>
      </c>
      <c r="D15" s="388">
        <v>483.15443092340007</v>
      </c>
      <c r="E15" s="388">
        <v>560.60977728000012</v>
      </c>
      <c r="F15" s="554">
        <v>524.06572916000005</v>
      </c>
      <c r="G15" s="554">
        <v>670.22643337447607</v>
      </c>
    </row>
    <row r="16" spans="1:7" ht="25.5" customHeight="1" x14ac:dyDescent="0.35">
      <c r="A16" s="390" t="s">
        <v>465</v>
      </c>
      <c r="B16" s="214" t="s">
        <v>460</v>
      </c>
      <c r="C16" s="365">
        <v>639.79437892702003</v>
      </c>
      <c r="D16" s="365">
        <v>469.62518725421643</v>
      </c>
      <c r="E16" s="365">
        <v>473.12718297286676</v>
      </c>
      <c r="F16" s="365">
        <v>452.73565791644478</v>
      </c>
      <c r="G16" s="365">
        <v>449.60572392961654</v>
      </c>
    </row>
    <row r="17" spans="1:7" x14ac:dyDescent="0.35">
      <c r="A17" s="679" t="s">
        <v>594</v>
      </c>
      <c r="B17" s="679"/>
      <c r="C17" s="679"/>
      <c r="D17" s="679"/>
      <c r="E17" s="679"/>
      <c r="F17" s="679"/>
      <c r="G17" s="679"/>
    </row>
    <row r="18" spans="1:7" ht="13.5" customHeight="1" x14ac:dyDescent="0.35">
      <c r="A18" s="681" t="s">
        <v>466</v>
      </c>
      <c r="B18" s="681"/>
      <c r="C18" s="681"/>
      <c r="D18" s="681"/>
      <c r="E18" s="681"/>
      <c r="F18" s="681"/>
      <c r="G18" s="681"/>
    </row>
    <row r="19" spans="1:7" ht="38.25" customHeight="1" x14ac:dyDescent="0.35">
      <c r="A19" s="680" t="s">
        <v>523</v>
      </c>
      <c r="B19" s="680"/>
      <c r="C19" s="680"/>
      <c r="D19" s="680"/>
      <c r="E19" s="680"/>
      <c r="F19" s="680"/>
      <c r="G19" s="680"/>
    </row>
    <row r="20" spans="1:7" ht="24.75" customHeight="1" x14ac:dyDescent="0.35">
      <c r="A20" s="680" t="s">
        <v>467</v>
      </c>
      <c r="B20" s="680"/>
      <c r="C20" s="680"/>
      <c r="D20" s="680"/>
      <c r="E20" s="680"/>
      <c r="F20" s="680"/>
      <c r="G20" s="680"/>
    </row>
    <row r="21" spans="1:7" x14ac:dyDescent="0.35">
      <c r="A21" s="680" t="s">
        <v>468</v>
      </c>
      <c r="B21" s="680"/>
      <c r="C21" s="680"/>
      <c r="D21" s="680"/>
      <c r="E21" s="680"/>
      <c r="F21" s="680"/>
      <c r="G21" s="680"/>
    </row>
    <row r="22" spans="1:7" x14ac:dyDescent="0.35">
      <c r="A22" s="680" t="s">
        <v>469</v>
      </c>
      <c r="B22" s="680"/>
      <c r="C22" s="680"/>
      <c r="D22" s="680"/>
      <c r="E22" s="680"/>
      <c r="F22" s="680"/>
      <c r="G22" s="680"/>
    </row>
    <row r="23" spans="1:7" x14ac:dyDescent="0.35">
      <c r="A23" s="680" t="s">
        <v>470</v>
      </c>
      <c r="B23" s="680"/>
      <c r="C23" s="680"/>
      <c r="D23" s="680"/>
      <c r="E23" s="680"/>
      <c r="F23" s="680"/>
      <c r="G23" s="680"/>
    </row>
    <row r="24" spans="1:7" x14ac:dyDescent="0.35"/>
    <row r="25" spans="1:7" x14ac:dyDescent="0.35"/>
    <row r="26" spans="1:7" x14ac:dyDescent="0.35"/>
  </sheetData>
  <sheetProtection sheet="1" objects="1" scenarios="1"/>
  <mergeCells count="25">
    <mergeCell ref="A17:G17"/>
    <mergeCell ref="A23:G23"/>
    <mergeCell ref="B8:C8"/>
    <mergeCell ref="D8:E8"/>
    <mergeCell ref="F8:G8"/>
    <mergeCell ref="A19:G19"/>
    <mergeCell ref="A20:G20"/>
    <mergeCell ref="A21:G21"/>
    <mergeCell ref="A22:G22"/>
    <mergeCell ref="A18:G18"/>
    <mergeCell ref="A11:G11"/>
    <mergeCell ref="B6:C6"/>
    <mergeCell ref="D6:E6"/>
    <mergeCell ref="F6:G6"/>
    <mergeCell ref="B7:C7"/>
    <mergeCell ref="D7:E7"/>
    <mergeCell ref="F7:G7"/>
    <mergeCell ref="B5:C5"/>
    <mergeCell ref="D5:E5"/>
    <mergeCell ref="F5:G5"/>
    <mergeCell ref="A1:G1"/>
    <mergeCell ref="A3:G3"/>
    <mergeCell ref="B4:C4"/>
    <mergeCell ref="D4:E4"/>
    <mergeCell ref="F4:G4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F55"/>
  </sheetPr>
  <dimension ref="A1:W259"/>
  <sheetViews>
    <sheetView showGridLines="0" showRowColHeaders="0" zoomScale="80" zoomScaleNormal="80" workbookViewId="0">
      <selection sqref="A1:G1"/>
    </sheetView>
  </sheetViews>
  <sheetFormatPr defaultColWidth="0" defaultRowHeight="13.5" zeroHeight="1" x14ac:dyDescent="0.35"/>
  <cols>
    <col min="1" max="1" width="29.5" style="77" customWidth="1"/>
    <col min="2" max="2" width="11.625" style="77" customWidth="1"/>
    <col min="3" max="22" width="16.625" style="77" customWidth="1"/>
    <col min="23" max="16384" width="16.625" style="77" hidden="1"/>
  </cols>
  <sheetData>
    <row r="1" spans="1:22" ht="20.65" x14ac:dyDescent="0.6">
      <c r="A1" s="685" t="s">
        <v>131</v>
      </c>
      <c r="B1" s="685"/>
      <c r="C1" s="685"/>
      <c r="D1" s="685"/>
      <c r="E1" s="685"/>
      <c r="F1" s="685"/>
      <c r="G1" s="685"/>
    </row>
    <row r="2" spans="1:22" ht="13.9" x14ac:dyDescent="0.4">
      <c r="A2" s="47"/>
      <c r="B2" s="42"/>
      <c r="C2" s="42"/>
      <c r="D2" s="42"/>
      <c r="E2" s="42"/>
      <c r="F2" s="42"/>
      <c r="G2" s="42"/>
    </row>
    <row r="3" spans="1:22" x14ac:dyDescent="0.35">
      <c r="A3" s="51" t="s">
        <v>30</v>
      </c>
      <c r="B3" s="614" t="s">
        <v>31</v>
      </c>
      <c r="C3" s="614"/>
      <c r="D3" s="614" t="s">
        <v>32</v>
      </c>
      <c r="E3" s="614"/>
      <c r="F3" s="614" t="s">
        <v>33</v>
      </c>
      <c r="G3" s="614"/>
    </row>
    <row r="4" spans="1:22" ht="14.25" customHeight="1" x14ac:dyDescent="0.35">
      <c r="A4" s="641" t="s">
        <v>145</v>
      </c>
      <c r="B4" s="618" t="s">
        <v>142</v>
      </c>
      <c r="C4" s="618"/>
      <c r="D4" s="617" t="s">
        <v>141</v>
      </c>
      <c r="E4" s="617"/>
      <c r="F4" s="617" t="s">
        <v>148</v>
      </c>
      <c r="G4" s="617"/>
    </row>
    <row r="5" spans="1:22" ht="14.25" customHeight="1" x14ac:dyDescent="0.35">
      <c r="A5" s="641"/>
      <c r="B5" s="618" t="s">
        <v>143</v>
      </c>
      <c r="C5" s="618"/>
      <c r="D5" s="617" t="s">
        <v>146</v>
      </c>
      <c r="E5" s="617"/>
      <c r="F5" s="617" t="s">
        <v>149</v>
      </c>
      <c r="G5" s="617"/>
    </row>
    <row r="6" spans="1:22" ht="22.5" customHeight="1" x14ac:dyDescent="0.35">
      <c r="A6" s="641"/>
      <c r="B6" s="692" t="s">
        <v>144</v>
      </c>
      <c r="C6" s="692"/>
      <c r="D6" s="617" t="s">
        <v>147</v>
      </c>
      <c r="E6" s="617"/>
      <c r="F6" s="617" t="s">
        <v>150</v>
      </c>
      <c r="G6" s="617"/>
    </row>
    <row r="7" spans="1:22" ht="22.5" customHeight="1" x14ac:dyDescent="0.35">
      <c r="A7" s="131"/>
      <c r="B7" s="132"/>
      <c r="C7" s="132"/>
      <c r="D7" s="133"/>
      <c r="E7" s="133"/>
      <c r="F7" s="133"/>
      <c r="G7" s="133"/>
    </row>
    <row r="8" spans="1:22" ht="15" x14ac:dyDescent="0.35">
      <c r="A8" s="693" t="s">
        <v>155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</row>
    <row r="9" spans="1:22" x14ac:dyDescent="0.35"/>
    <row r="10" spans="1:22" customFormat="1" ht="15" x14ac:dyDescent="0.35">
      <c r="A10" s="490"/>
      <c r="B10" s="491"/>
      <c r="C10" s="694" t="s">
        <v>512</v>
      </c>
      <c r="D10" s="695"/>
      <c r="E10" s="695"/>
      <c r="F10" s="695"/>
      <c r="G10" s="695"/>
      <c r="H10" s="695"/>
      <c r="I10" s="695"/>
      <c r="J10" s="695"/>
      <c r="K10" s="695"/>
      <c r="L10" s="695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customFormat="1" x14ac:dyDescent="0.35">
      <c r="A11" s="492"/>
      <c r="B11" s="493"/>
      <c r="C11" s="696" t="s">
        <v>0</v>
      </c>
      <c r="D11" s="697"/>
      <c r="E11" s="696" t="s">
        <v>106</v>
      </c>
      <c r="F11" s="697"/>
      <c r="G11" s="696" t="s">
        <v>105</v>
      </c>
      <c r="H11" s="697"/>
      <c r="I11" s="694" t="s">
        <v>360</v>
      </c>
      <c r="J11" s="695"/>
      <c r="K11" s="694" t="s">
        <v>529</v>
      </c>
      <c r="L11" s="695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customFormat="1" x14ac:dyDescent="0.35">
      <c r="A12" s="494"/>
      <c r="B12" s="495"/>
      <c r="C12" s="569" t="s">
        <v>107</v>
      </c>
      <c r="D12" s="569" t="s">
        <v>108</v>
      </c>
      <c r="E12" s="569" t="s">
        <v>107</v>
      </c>
      <c r="F12" s="569" t="s">
        <v>108</v>
      </c>
      <c r="G12" s="569" t="s">
        <v>107</v>
      </c>
      <c r="H12" s="569" t="s">
        <v>108</v>
      </c>
      <c r="I12" s="402" t="s">
        <v>107</v>
      </c>
      <c r="J12" s="402" t="s">
        <v>108</v>
      </c>
      <c r="K12" s="569" t="s">
        <v>107</v>
      </c>
      <c r="L12" s="569" t="s">
        <v>108</v>
      </c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customFormat="1" ht="26.25" x14ac:dyDescent="0.4">
      <c r="A13" s="395" t="s">
        <v>132</v>
      </c>
      <c r="B13" s="403" t="s">
        <v>72</v>
      </c>
      <c r="C13" s="404">
        <f t="shared" ref="C13:L13" si="0">C14+C26</f>
        <v>160891899.66664001</v>
      </c>
      <c r="D13" s="404">
        <f t="shared" si="0"/>
        <v>283.67619999999999</v>
      </c>
      <c r="E13" s="404">
        <f t="shared" si="0"/>
        <v>8144.0380800000003</v>
      </c>
      <c r="F13" s="404">
        <f t="shared" si="0"/>
        <v>314.28449999999998</v>
      </c>
      <c r="G13" s="404">
        <f t="shared" si="0"/>
        <v>8965.37356</v>
      </c>
      <c r="H13" s="404">
        <f t="shared" si="0"/>
        <v>4614.0770000000002</v>
      </c>
      <c r="I13" s="404">
        <f t="shared" si="0"/>
        <v>9600.66</v>
      </c>
      <c r="J13" s="404">
        <f t="shared" si="0"/>
        <v>484.44900000000001</v>
      </c>
      <c r="K13" s="404">
        <f t="shared" si="0"/>
        <v>10225.400000000001</v>
      </c>
      <c r="L13" s="404">
        <f t="shared" si="0"/>
        <v>439.07600000000002</v>
      </c>
      <c r="M13" s="76"/>
      <c r="N13" s="76"/>
      <c r="O13" s="76"/>
      <c r="P13" s="76"/>
      <c r="Q13" s="76"/>
      <c r="R13" s="76"/>
      <c r="S13" s="76"/>
      <c r="T13" s="76"/>
      <c r="U13" s="76"/>
      <c r="V13" s="76"/>
    </row>
    <row r="14" spans="1:22" customFormat="1" x14ac:dyDescent="0.35">
      <c r="A14" s="405" t="s">
        <v>110</v>
      </c>
      <c r="B14" s="406" t="s">
        <v>72</v>
      </c>
      <c r="C14" s="407">
        <f t="shared" ref="C14:L14" si="1">SUM(C15:C25)</f>
        <v>245301.36263999998</v>
      </c>
      <c r="D14" s="407">
        <f t="shared" si="1"/>
        <v>17.7822</v>
      </c>
      <c r="E14" s="407">
        <f t="shared" si="1"/>
        <v>1278.0890800000002</v>
      </c>
      <c r="F14" s="407">
        <f t="shared" si="1"/>
        <v>3.3334999999999995</v>
      </c>
      <c r="G14" s="407">
        <f t="shared" si="1"/>
        <v>1283.1935599999999</v>
      </c>
      <c r="H14" s="407">
        <f t="shared" si="1"/>
        <v>4411.0950000000003</v>
      </c>
      <c r="I14" s="407">
        <f t="shared" si="1"/>
        <v>1284.53</v>
      </c>
      <c r="J14" s="407">
        <f t="shared" si="1"/>
        <v>38.092000000000006</v>
      </c>
      <c r="K14" s="407">
        <f t="shared" si="1"/>
        <v>1291.7</v>
      </c>
      <c r="L14" s="407">
        <f t="shared" si="1"/>
        <v>13.018000000000001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</row>
    <row r="15" spans="1:22" customFormat="1" ht="24.75" customHeight="1" x14ac:dyDescent="0.35">
      <c r="A15" s="408" t="s">
        <v>111</v>
      </c>
      <c r="B15" s="409" t="s">
        <v>72</v>
      </c>
      <c r="C15" s="410">
        <v>38400</v>
      </c>
      <c r="D15" s="410">
        <v>0</v>
      </c>
      <c r="E15" s="410">
        <v>0</v>
      </c>
      <c r="F15" s="410">
        <v>0</v>
      </c>
      <c r="G15" s="410">
        <v>0</v>
      </c>
      <c r="H15" s="410">
        <v>0</v>
      </c>
      <c r="I15" s="410">
        <v>0</v>
      </c>
      <c r="J15" s="410">
        <v>0</v>
      </c>
      <c r="K15" s="410">
        <v>0</v>
      </c>
      <c r="L15" s="410">
        <v>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</row>
    <row r="16" spans="1:22" customFormat="1" x14ac:dyDescent="0.35">
      <c r="A16" s="396" t="s">
        <v>112</v>
      </c>
      <c r="B16" s="409" t="s">
        <v>72</v>
      </c>
      <c r="C16" s="410">
        <v>1173.22801</v>
      </c>
      <c r="D16" s="410">
        <v>0</v>
      </c>
      <c r="E16" s="410">
        <v>1173.2280800000001</v>
      </c>
      <c r="F16" s="410">
        <v>0</v>
      </c>
      <c r="G16" s="410">
        <v>1173.45316</v>
      </c>
      <c r="H16" s="410">
        <v>0</v>
      </c>
      <c r="I16" s="410">
        <v>1173.509</v>
      </c>
      <c r="J16" s="410">
        <v>0</v>
      </c>
      <c r="K16" s="410">
        <v>1173.6079999999999</v>
      </c>
      <c r="L16" s="410">
        <v>0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7" spans="1:22" customFormat="1" x14ac:dyDescent="0.35">
      <c r="A17" s="396" t="s">
        <v>113</v>
      </c>
      <c r="B17" s="409" t="s">
        <v>72</v>
      </c>
      <c r="C17" s="410">
        <v>0</v>
      </c>
      <c r="D17" s="410">
        <v>0</v>
      </c>
      <c r="E17" s="410">
        <v>0</v>
      </c>
      <c r="F17" s="410">
        <v>0.11</v>
      </c>
      <c r="G17" s="410">
        <v>0</v>
      </c>
      <c r="H17" s="410">
        <v>0</v>
      </c>
      <c r="I17" s="410">
        <v>0</v>
      </c>
      <c r="J17" s="410">
        <v>0</v>
      </c>
      <c r="K17" s="410">
        <v>0</v>
      </c>
      <c r="L17" s="410">
        <v>0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</row>
    <row r="18" spans="1:22" customFormat="1" x14ac:dyDescent="0.35">
      <c r="A18" s="396" t="s">
        <v>114</v>
      </c>
      <c r="B18" s="409" t="s">
        <v>72</v>
      </c>
      <c r="C18" s="410">
        <v>2815.299</v>
      </c>
      <c r="D18" s="410">
        <v>7.0000000000000001E-3</v>
      </c>
      <c r="E18" s="410">
        <v>0</v>
      </c>
      <c r="F18" s="410">
        <v>2.4E-2</v>
      </c>
      <c r="G18" s="410">
        <v>0</v>
      </c>
      <c r="H18" s="410">
        <v>0</v>
      </c>
      <c r="I18" s="410">
        <v>0</v>
      </c>
      <c r="J18" s="410">
        <v>0</v>
      </c>
      <c r="K18" s="410">
        <v>0</v>
      </c>
      <c r="L18" s="410">
        <v>0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</row>
    <row r="19" spans="1:22" customFormat="1" x14ac:dyDescent="0.35">
      <c r="A19" s="396" t="s">
        <v>115</v>
      </c>
      <c r="B19" s="409" t="s">
        <v>72</v>
      </c>
      <c r="C19" s="410">
        <v>0</v>
      </c>
      <c r="D19" s="410">
        <v>0</v>
      </c>
      <c r="E19" s="410">
        <v>0</v>
      </c>
      <c r="F19" s="410">
        <v>0</v>
      </c>
      <c r="G19" s="410">
        <v>0</v>
      </c>
      <c r="H19" s="410">
        <v>0</v>
      </c>
      <c r="I19" s="410">
        <v>0</v>
      </c>
      <c r="J19" s="410">
        <v>0</v>
      </c>
      <c r="K19" s="410">
        <v>0</v>
      </c>
      <c r="L19" s="410">
        <v>0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</row>
    <row r="20" spans="1:22" customFormat="1" x14ac:dyDescent="0.35">
      <c r="A20" s="396" t="s">
        <v>116</v>
      </c>
      <c r="B20" s="409" t="s">
        <v>72</v>
      </c>
      <c r="C20" s="410">
        <v>0</v>
      </c>
      <c r="D20" s="410">
        <v>0</v>
      </c>
      <c r="E20" s="410">
        <v>0</v>
      </c>
      <c r="F20" s="410">
        <v>0</v>
      </c>
      <c r="G20" s="410">
        <v>0</v>
      </c>
      <c r="H20" s="410">
        <v>0</v>
      </c>
      <c r="I20" s="410">
        <v>0</v>
      </c>
      <c r="J20" s="410">
        <v>0</v>
      </c>
      <c r="K20" s="410">
        <v>0</v>
      </c>
      <c r="L20" s="410">
        <v>0</v>
      </c>
      <c r="M20" s="76"/>
      <c r="N20" s="76"/>
      <c r="O20" s="76"/>
      <c r="P20" s="76"/>
      <c r="Q20" s="76"/>
      <c r="R20" s="76"/>
      <c r="S20" s="76"/>
      <c r="T20" s="76"/>
      <c r="U20" s="76"/>
      <c r="V20" s="76"/>
    </row>
    <row r="21" spans="1:22" customFormat="1" x14ac:dyDescent="0.35">
      <c r="A21" s="396" t="s">
        <v>117</v>
      </c>
      <c r="B21" s="409" t="s">
        <v>72</v>
      </c>
      <c r="C21" s="410">
        <v>168963.486</v>
      </c>
      <c r="D21" s="410">
        <v>17.767199999999999</v>
      </c>
      <c r="E21" s="410">
        <v>0</v>
      </c>
      <c r="F21" s="410">
        <v>3.1854999999999998</v>
      </c>
      <c r="G21" s="410">
        <v>0</v>
      </c>
      <c r="H21" s="410">
        <v>4411.0929999999998</v>
      </c>
      <c r="I21" s="410">
        <v>0</v>
      </c>
      <c r="J21" s="410">
        <v>38.092000000000006</v>
      </c>
      <c r="K21" s="410">
        <v>0</v>
      </c>
      <c r="L21" s="410">
        <v>13.003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</row>
    <row r="22" spans="1:22" customFormat="1" x14ac:dyDescent="0.35">
      <c r="A22" s="396" t="s">
        <v>118</v>
      </c>
      <c r="B22" s="409" t="s">
        <v>72</v>
      </c>
      <c r="C22" s="410">
        <v>33810.07963</v>
      </c>
      <c r="D22" s="410">
        <v>0</v>
      </c>
      <c r="E22" s="410">
        <v>0</v>
      </c>
      <c r="F22" s="410">
        <v>0</v>
      </c>
      <c r="G22" s="410">
        <v>0</v>
      </c>
      <c r="H22" s="410">
        <v>0</v>
      </c>
      <c r="I22" s="410">
        <v>0</v>
      </c>
      <c r="J22" s="410">
        <v>0</v>
      </c>
      <c r="K22" s="410">
        <v>0</v>
      </c>
      <c r="L22" s="410">
        <v>0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</row>
    <row r="23" spans="1:22" customFormat="1" x14ac:dyDescent="0.35">
      <c r="A23" s="396" t="s">
        <v>119</v>
      </c>
      <c r="B23" s="409" t="s">
        <v>72</v>
      </c>
      <c r="C23" s="410">
        <v>0</v>
      </c>
      <c r="D23" s="410">
        <v>0</v>
      </c>
      <c r="E23" s="410">
        <v>0</v>
      </c>
      <c r="F23" s="410">
        <v>0</v>
      </c>
      <c r="G23" s="410">
        <v>0</v>
      </c>
      <c r="H23" s="410">
        <v>0</v>
      </c>
      <c r="I23" s="410">
        <v>0</v>
      </c>
      <c r="J23" s="410">
        <v>0</v>
      </c>
      <c r="K23" s="410">
        <v>0</v>
      </c>
      <c r="L23" s="410">
        <v>0</v>
      </c>
      <c r="M23" s="76"/>
      <c r="N23" s="76"/>
      <c r="O23" s="76"/>
      <c r="P23" s="76"/>
      <c r="Q23" s="76"/>
      <c r="R23" s="76"/>
      <c r="S23" s="76"/>
      <c r="T23" s="76"/>
      <c r="U23" s="76"/>
      <c r="V23" s="76"/>
    </row>
    <row r="24" spans="1:22" customFormat="1" x14ac:dyDescent="0.35">
      <c r="A24" s="396" t="s">
        <v>120</v>
      </c>
      <c r="B24" s="409" t="s">
        <v>72</v>
      </c>
      <c r="C24" s="410">
        <v>30.856000000000002</v>
      </c>
      <c r="D24" s="410">
        <v>8.0000000000000002E-3</v>
      </c>
      <c r="E24" s="410">
        <v>0</v>
      </c>
      <c r="F24" s="410">
        <v>1.4E-2</v>
      </c>
      <c r="G24" s="410">
        <v>0</v>
      </c>
      <c r="H24" s="410">
        <v>2E-3</v>
      </c>
      <c r="I24" s="410">
        <v>0</v>
      </c>
      <c r="J24" s="410">
        <v>0</v>
      </c>
      <c r="K24" s="410">
        <v>0</v>
      </c>
      <c r="L24" s="410">
        <v>1.4999999999999999E-2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</row>
    <row r="25" spans="1:22" customFormat="1" x14ac:dyDescent="0.35">
      <c r="A25" s="396" t="s">
        <v>121</v>
      </c>
      <c r="B25" s="409" t="s">
        <v>72</v>
      </c>
      <c r="C25" s="410">
        <v>108.414</v>
      </c>
      <c r="D25" s="410">
        <v>0</v>
      </c>
      <c r="E25" s="410">
        <v>104.861</v>
      </c>
      <c r="F25" s="410">
        <v>0</v>
      </c>
      <c r="G25" s="410">
        <v>109.74040000000001</v>
      </c>
      <c r="H25" s="410">
        <v>0</v>
      </c>
      <c r="I25" s="410">
        <v>111.021</v>
      </c>
      <c r="J25" s="410">
        <v>0</v>
      </c>
      <c r="K25" s="410">
        <v>118.09200000000001</v>
      </c>
      <c r="L25" s="410">
        <v>0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</row>
    <row r="26" spans="1:22" customFormat="1" x14ac:dyDescent="0.35">
      <c r="A26" s="405" t="s">
        <v>122</v>
      </c>
      <c r="B26" s="406" t="s">
        <v>72</v>
      </c>
      <c r="C26" s="411">
        <f t="shared" ref="C26:L26" si="2">SUM(C27:C35)</f>
        <v>160646598.30400002</v>
      </c>
      <c r="D26" s="411">
        <f t="shared" si="2"/>
        <v>265.89400000000001</v>
      </c>
      <c r="E26" s="411">
        <f t="shared" si="2"/>
        <v>6865.9490000000005</v>
      </c>
      <c r="F26" s="411">
        <f t="shared" si="2"/>
        <v>310.95099999999996</v>
      </c>
      <c r="G26" s="411">
        <f t="shared" si="2"/>
        <v>7682.18</v>
      </c>
      <c r="H26" s="411">
        <f t="shared" si="2"/>
        <v>202.98199999999997</v>
      </c>
      <c r="I26" s="411">
        <f t="shared" si="2"/>
        <v>8316.1299999999992</v>
      </c>
      <c r="J26" s="411">
        <f t="shared" si="2"/>
        <v>446.35700000000003</v>
      </c>
      <c r="K26" s="411">
        <f t="shared" si="2"/>
        <v>8933.7000000000007</v>
      </c>
      <c r="L26" s="411">
        <f t="shared" si="2"/>
        <v>426.05799999999999</v>
      </c>
      <c r="M26" s="76"/>
      <c r="N26" s="76"/>
      <c r="O26" s="76"/>
      <c r="P26" s="76"/>
      <c r="Q26" s="76"/>
      <c r="R26" s="76"/>
      <c r="S26" s="76"/>
      <c r="T26" s="76"/>
      <c r="U26" s="76"/>
      <c r="V26" s="76"/>
    </row>
    <row r="27" spans="1:22" customFormat="1" ht="29.25" customHeight="1" x14ac:dyDescent="0.35">
      <c r="A27" s="408" t="s">
        <v>111</v>
      </c>
      <c r="B27" s="409" t="s">
        <v>72</v>
      </c>
      <c r="C27" s="410">
        <v>0</v>
      </c>
      <c r="D27" s="410">
        <v>0.05</v>
      </c>
      <c r="E27" s="410">
        <v>0</v>
      </c>
      <c r="F27" s="410">
        <v>0</v>
      </c>
      <c r="G27" s="410">
        <v>0</v>
      </c>
      <c r="H27" s="410">
        <v>0</v>
      </c>
      <c r="I27" s="410">
        <v>0</v>
      </c>
      <c r="J27" s="410">
        <v>0</v>
      </c>
      <c r="K27" s="410">
        <v>0</v>
      </c>
      <c r="L27" s="410">
        <v>0</v>
      </c>
      <c r="M27" s="412"/>
      <c r="N27" s="76"/>
      <c r="O27" s="76"/>
      <c r="P27" s="76"/>
      <c r="Q27" s="76"/>
      <c r="R27" s="76"/>
      <c r="S27" s="76"/>
      <c r="T27" s="76"/>
      <c r="U27" s="76"/>
      <c r="V27" s="76"/>
    </row>
    <row r="28" spans="1:22" customFormat="1" x14ac:dyDescent="0.35">
      <c r="A28" s="396" t="s">
        <v>112</v>
      </c>
      <c r="B28" s="409" t="s">
        <v>72</v>
      </c>
      <c r="C28" s="410">
        <v>160639884.08000001</v>
      </c>
      <c r="D28" s="410">
        <v>0</v>
      </c>
      <c r="E28" s="410">
        <v>0</v>
      </c>
      <c r="F28" s="410">
        <v>0</v>
      </c>
      <c r="G28" s="410">
        <v>0</v>
      </c>
      <c r="H28" s="410">
        <v>0</v>
      </c>
      <c r="I28" s="410">
        <v>0</v>
      </c>
      <c r="J28" s="410">
        <v>0</v>
      </c>
      <c r="K28" s="410">
        <v>0</v>
      </c>
      <c r="L28" s="410">
        <v>0</v>
      </c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customFormat="1" x14ac:dyDescent="0.35">
      <c r="A29" s="396" t="s">
        <v>113</v>
      </c>
      <c r="B29" s="409" t="s">
        <v>72</v>
      </c>
      <c r="C29" s="410">
        <v>0</v>
      </c>
      <c r="D29" s="410">
        <v>0</v>
      </c>
      <c r="E29" s="410">
        <v>0</v>
      </c>
      <c r="F29" s="410">
        <v>0</v>
      </c>
      <c r="G29" s="410">
        <v>0</v>
      </c>
      <c r="H29" s="410">
        <v>0</v>
      </c>
      <c r="I29" s="410">
        <v>0</v>
      </c>
      <c r="J29" s="410">
        <v>0</v>
      </c>
      <c r="K29" s="410">
        <v>0</v>
      </c>
      <c r="L29" s="410">
        <v>0</v>
      </c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customFormat="1" x14ac:dyDescent="0.35">
      <c r="A30" s="396" t="s">
        <v>116</v>
      </c>
      <c r="B30" s="409" t="s">
        <v>72</v>
      </c>
      <c r="C30" s="410">
        <v>0</v>
      </c>
      <c r="D30" s="410">
        <v>0</v>
      </c>
      <c r="E30" s="410">
        <v>0</v>
      </c>
      <c r="F30" s="410">
        <v>0</v>
      </c>
      <c r="G30" s="410">
        <v>0</v>
      </c>
      <c r="H30" s="410">
        <v>0</v>
      </c>
      <c r="I30" s="410">
        <v>0</v>
      </c>
      <c r="J30" s="410">
        <v>0</v>
      </c>
      <c r="K30" s="410">
        <v>0</v>
      </c>
      <c r="L30" s="410">
        <v>0</v>
      </c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 customFormat="1" x14ac:dyDescent="0.35">
      <c r="A31" s="396" t="s">
        <v>117</v>
      </c>
      <c r="B31" s="409" t="s">
        <v>72</v>
      </c>
      <c r="C31" s="410">
        <v>0</v>
      </c>
      <c r="D31" s="410">
        <v>265.84399999999999</v>
      </c>
      <c r="E31" s="410">
        <v>0</v>
      </c>
      <c r="F31" s="410">
        <v>310.94499999999999</v>
      </c>
      <c r="G31" s="410">
        <v>0</v>
      </c>
      <c r="H31" s="410">
        <v>202.98199999999997</v>
      </c>
      <c r="I31" s="410">
        <v>0</v>
      </c>
      <c r="J31" s="410">
        <v>446.35700000000003</v>
      </c>
      <c r="K31" s="410">
        <v>0</v>
      </c>
      <c r="L31" s="410">
        <v>426.05500000000001</v>
      </c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 customFormat="1" x14ac:dyDescent="0.35">
      <c r="A32" s="396" t="s">
        <v>118</v>
      </c>
      <c r="B32" s="409" t="s">
        <v>72</v>
      </c>
      <c r="C32" s="410">
        <v>0</v>
      </c>
      <c r="D32" s="410">
        <v>0</v>
      </c>
      <c r="E32" s="410">
        <v>0</v>
      </c>
      <c r="F32" s="410">
        <v>0</v>
      </c>
      <c r="G32" s="410">
        <v>0</v>
      </c>
      <c r="H32" s="410">
        <v>0</v>
      </c>
      <c r="I32" s="410">
        <v>0</v>
      </c>
      <c r="J32" s="410">
        <v>0</v>
      </c>
      <c r="K32" s="410">
        <v>0</v>
      </c>
      <c r="L32" s="410">
        <v>0</v>
      </c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 customFormat="1" x14ac:dyDescent="0.35">
      <c r="A33" s="396" t="s">
        <v>119</v>
      </c>
      <c r="B33" s="409" t="s">
        <v>72</v>
      </c>
      <c r="C33" s="410">
        <v>0</v>
      </c>
      <c r="D33" s="410">
        <v>0</v>
      </c>
      <c r="E33" s="410">
        <v>0</v>
      </c>
      <c r="F33" s="410">
        <v>6.0000000000000001E-3</v>
      </c>
      <c r="G33" s="410">
        <v>0</v>
      </c>
      <c r="H33" s="410">
        <v>0</v>
      </c>
      <c r="I33" s="410">
        <v>0</v>
      </c>
      <c r="J33" s="410">
        <v>0</v>
      </c>
      <c r="K33" s="410">
        <v>0</v>
      </c>
      <c r="L33" s="410">
        <v>3.0000000000000001E-3</v>
      </c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 customFormat="1" x14ac:dyDescent="0.35">
      <c r="A34" s="396" t="s">
        <v>120</v>
      </c>
      <c r="B34" s="409" t="s">
        <v>72</v>
      </c>
      <c r="C34" s="410">
        <v>739.32</v>
      </c>
      <c r="D34" s="410">
        <v>0</v>
      </c>
      <c r="E34" s="410">
        <v>0</v>
      </c>
      <c r="F34" s="410">
        <v>0</v>
      </c>
      <c r="G34" s="410">
        <v>0</v>
      </c>
      <c r="H34" s="410">
        <v>0</v>
      </c>
      <c r="I34" s="410">
        <v>0</v>
      </c>
      <c r="J34" s="410">
        <v>0</v>
      </c>
      <c r="K34" s="410">
        <v>0</v>
      </c>
      <c r="L34" s="410">
        <v>0</v>
      </c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 customFormat="1" x14ac:dyDescent="0.35">
      <c r="A35" s="396" t="s">
        <v>121</v>
      </c>
      <c r="B35" s="409" t="s">
        <v>72</v>
      </c>
      <c r="C35" s="410">
        <v>5974.9040000000005</v>
      </c>
      <c r="D35" s="410">
        <v>0</v>
      </c>
      <c r="E35" s="410">
        <v>6865.9490000000005</v>
      </c>
      <c r="F35" s="410">
        <v>0</v>
      </c>
      <c r="G35" s="410">
        <v>7682.18</v>
      </c>
      <c r="H35" s="410">
        <v>0</v>
      </c>
      <c r="I35" s="410">
        <v>8316.1299999999992</v>
      </c>
      <c r="J35" s="410">
        <v>0</v>
      </c>
      <c r="K35" s="410">
        <v>8933.7000000000007</v>
      </c>
      <c r="L35" s="410">
        <v>0</v>
      </c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 customFormat="1" x14ac:dyDescent="0.3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customFormat="1" x14ac:dyDescent="0.35">
      <c r="A37" s="686"/>
      <c r="B37" s="686"/>
      <c r="C37" s="687" t="s">
        <v>504</v>
      </c>
      <c r="D37" s="688"/>
      <c r="E37" s="688"/>
      <c r="F37" s="688"/>
      <c r="G37" s="688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customFormat="1" x14ac:dyDescent="0.35">
      <c r="A38" s="686"/>
      <c r="B38" s="686"/>
      <c r="C38" s="413" t="s">
        <v>0</v>
      </c>
      <c r="D38" s="413" t="s">
        <v>106</v>
      </c>
      <c r="E38" s="413" t="s">
        <v>105</v>
      </c>
      <c r="F38" s="413" t="s">
        <v>360</v>
      </c>
      <c r="G38" s="570" t="s">
        <v>529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customFormat="1" ht="14.25" customHeight="1" x14ac:dyDescent="0.35">
      <c r="A39" s="686"/>
      <c r="B39" s="686"/>
      <c r="C39" s="689" t="s">
        <v>133</v>
      </c>
      <c r="D39" s="690"/>
      <c r="E39" s="690"/>
      <c r="F39" s="690"/>
      <c r="G39" s="691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customFormat="1" ht="13.9" x14ac:dyDescent="0.4">
      <c r="A40" s="395" t="s">
        <v>159</v>
      </c>
      <c r="B40" s="403" t="s">
        <v>72</v>
      </c>
      <c r="C40" s="414">
        <f>C41+C53</f>
        <v>3291180.1123999995</v>
      </c>
      <c r="D40" s="414">
        <f>D41+D53</f>
        <v>18082.27248</v>
      </c>
      <c r="E40" s="414">
        <f>E41+E53</f>
        <v>13132.673299999999</v>
      </c>
      <c r="F40" s="414">
        <f t="shared" ref="F40:G40" si="3">F41+F53</f>
        <v>8798.1490000000013</v>
      </c>
      <c r="G40" s="414">
        <f t="shared" si="3"/>
        <v>10082.597342660101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22" customFormat="1" x14ac:dyDescent="0.35">
      <c r="A41" s="405" t="s">
        <v>110</v>
      </c>
      <c r="B41" s="406" t="s">
        <v>72</v>
      </c>
      <c r="C41" s="407">
        <f>SUM(C42:C52)</f>
        <v>262128.3106</v>
      </c>
      <c r="D41" s="407">
        <f>SUM(D42:D52)</f>
        <v>7067.6754800000008</v>
      </c>
      <c r="E41" s="407">
        <f>SUM(E42:E52)</f>
        <v>3052.9264999999996</v>
      </c>
      <c r="F41" s="407">
        <f>SUM(F42:F52)</f>
        <v>4780.4260000000004</v>
      </c>
      <c r="G41" s="407">
        <f>SUM(G42:G52)</f>
        <v>3691.5469833329998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1:22" customFormat="1" ht="27" customHeight="1" x14ac:dyDescent="0.35">
      <c r="A42" s="408" t="s">
        <v>111</v>
      </c>
      <c r="B42" s="409" t="s">
        <v>72</v>
      </c>
      <c r="C42" s="410">
        <v>461.649</v>
      </c>
      <c r="D42" s="410">
        <v>318.35700000000003</v>
      </c>
      <c r="E42" s="410">
        <v>229.06199999999995</v>
      </c>
      <c r="F42" s="410">
        <v>177.499</v>
      </c>
      <c r="G42" s="410">
        <v>238.531983333</v>
      </c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customFormat="1" x14ac:dyDescent="0.35">
      <c r="A43" s="396" t="s">
        <v>112</v>
      </c>
      <c r="B43" s="409" t="s">
        <v>72</v>
      </c>
      <c r="C43" s="410">
        <v>7.0000000000000007E-5</v>
      </c>
      <c r="D43" s="410">
        <v>0.22508</v>
      </c>
      <c r="E43" s="410">
        <v>5.5800000000000002E-2</v>
      </c>
      <c r="F43" s="410">
        <v>9.9000000000000005E-2</v>
      </c>
      <c r="G43" s="410">
        <v>0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customFormat="1" x14ac:dyDescent="0.35">
      <c r="A44" s="396" t="s">
        <v>113</v>
      </c>
      <c r="B44" s="409" t="s">
        <v>72</v>
      </c>
      <c r="C44" s="410">
        <v>1.349</v>
      </c>
      <c r="D44" s="410">
        <v>1.3199999999999998</v>
      </c>
      <c r="E44" s="410">
        <v>2.78</v>
      </c>
      <c r="F44" s="410">
        <v>10.79</v>
      </c>
      <c r="G44" s="410">
        <v>8.9239999999999995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customFormat="1" x14ac:dyDescent="0.35">
      <c r="A45" s="396" t="s">
        <v>114</v>
      </c>
      <c r="B45" s="409" t="s">
        <v>72</v>
      </c>
      <c r="C45" s="410">
        <v>191.06200000000001</v>
      </c>
      <c r="D45" s="410">
        <v>86.115000000000009</v>
      </c>
      <c r="E45" s="410">
        <v>104.44900000000001</v>
      </c>
      <c r="F45" s="410">
        <v>86.123000000000005</v>
      </c>
      <c r="G45" s="410">
        <v>64.83</v>
      </c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customFormat="1" x14ac:dyDescent="0.35">
      <c r="A46" s="396" t="s">
        <v>115</v>
      </c>
      <c r="B46" s="409" t="s">
        <v>72</v>
      </c>
      <c r="C46" s="410">
        <v>260.35000000000002</v>
      </c>
      <c r="D46" s="410">
        <v>307.97300000000001</v>
      </c>
      <c r="E46" s="410">
        <v>536.69899999999996</v>
      </c>
      <c r="F46" s="410">
        <v>709.221</v>
      </c>
      <c r="G46" s="410">
        <v>40.917000000000002</v>
      </c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customFormat="1" x14ac:dyDescent="0.35">
      <c r="A47" s="396" t="s">
        <v>116</v>
      </c>
      <c r="B47" s="409" t="s">
        <v>72</v>
      </c>
      <c r="C47" s="410">
        <v>4.6559999999999997</v>
      </c>
      <c r="D47" s="410">
        <v>13.405999999999999</v>
      </c>
      <c r="E47" s="410">
        <v>5.8908000000000005</v>
      </c>
      <c r="F47" s="410">
        <v>4.41</v>
      </c>
      <c r="G47" s="410">
        <v>5.6879999999999997</v>
      </c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customFormat="1" x14ac:dyDescent="0.35">
      <c r="A48" s="396" t="s">
        <v>117</v>
      </c>
      <c r="B48" s="409" t="s">
        <v>72</v>
      </c>
      <c r="C48" s="410">
        <v>6805.1521299999995</v>
      </c>
      <c r="D48" s="410">
        <v>6278.1769999999997</v>
      </c>
      <c r="E48" s="410">
        <v>1847.9174999999998</v>
      </c>
      <c r="F48" s="410">
        <v>1715.1830000000004</v>
      </c>
      <c r="G48" s="410">
        <v>2675.7439999999997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22" customFormat="1" x14ac:dyDescent="0.35">
      <c r="A49" s="396" t="s">
        <v>118</v>
      </c>
      <c r="B49" s="409" t="s">
        <v>72</v>
      </c>
      <c r="C49" s="410">
        <v>1767.5800000000002</v>
      </c>
      <c r="D49" s="410">
        <v>31.77</v>
      </c>
      <c r="E49" s="410">
        <v>1.6739999999999997</v>
      </c>
      <c r="F49" s="410">
        <v>0.17899999999999999</v>
      </c>
      <c r="G49" s="410">
        <v>0.73199999999999998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</row>
    <row r="50" spans="1:22" customFormat="1" x14ac:dyDescent="0.35">
      <c r="A50" s="396" t="s">
        <v>119</v>
      </c>
      <c r="B50" s="409" t="s">
        <v>72</v>
      </c>
      <c r="C50" s="410">
        <v>10.0494</v>
      </c>
      <c r="D50" s="410">
        <v>1.9370000000000001</v>
      </c>
      <c r="E50" s="410">
        <v>2.3690000000000002</v>
      </c>
      <c r="F50" s="410">
        <v>2.052</v>
      </c>
      <c r="G50" s="410">
        <v>2.7770000000000001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</row>
    <row r="51" spans="1:22" customFormat="1" x14ac:dyDescent="0.35">
      <c r="A51" s="396" t="s">
        <v>120</v>
      </c>
      <c r="B51" s="409" t="s">
        <v>72</v>
      </c>
      <c r="C51" s="410">
        <v>2.7E-2</v>
      </c>
      <c r="D51" s="410">
        <v>2.8000000000000004E-2</v>
      </c>
      <c r="E51" s="410">
        <v>0.02</v>
      </c>
      <c r="F51" s="410">
        <v>1.3000000000000001E-2</v>
      </c>
      <c r="G51" s="410">
        <v>1.6E-2</v>
      </c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</row>
    <row r="52" spans="1:22" customFormat="1" x14ac:dyDescent="0.35">
      <c r="A52" s="396" t="s">
        <v>121</v>
      </c>
      <c r="B52" s="409" t="s">
        <v>72</v>
      </c>
      <c r="C52" s="410">
        <v>252626.43599999999</v>
      </c>
      <c r="D52" s="410">
        <v>28.3674</v>
      </c>
      <c r="E52" s="410">
        <v>322.00939999999997</v>
      </c>
      <c r="F52" s="410">
        <v>2074.857</v>
      </c>
      <c r="G52" s="410">
        <v>653.38699999999994</v>
      </c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1:22" customFormat="1" ht="14.25" customHeight="1" x14ac:dyDescent="0.35">
      <c r="A53" s="405" t="s">
        <v>122</v>
      </c>
      <c r="B53" s="406" t="s">
        <v>72</v>
      </c>
      <c r="C53" s="407">
        <f>SUM(C54:C62)</f>
        <v>3029051.8017999995</v>
      </c>
      <c r="D53" s="407">
        <f>SUM(D54:D62)</f>
        <v>11014.596999999998</v>
      </c>
      <c r="E53" s="407">
        <f>SUM(E54:E62)</f>
        <v>10079.746799999999</v>
      </c>
      <c r="F53" s="407">
        <f>SUM(F54:F62)</f>
        <v>4017.723</v>
      </c>
      <c r="G53" s="407">
        <f>SUM(G54:G62)</f>
        <v>6391.0503593271005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</row>
    <row r="54" spans="1:22" customFormat="1" ht="28.5" customHeight="1" x14ac:dyDescent="0.35">
      <c r="A54" s="408" t="s">
        <v>111</v>
      </c>
      <c r="B54" s="409" t="s">
        <v>72</v>
      </c>
      <c r="C54" s="410">
        <v>261.57099999999997</v>
      </c>
      <c r="D54" s="410">
        <v>445.79700000000003</v>
      </c>
      <c r="E54" s="410">
        <v>231.88280000000006</v>
      </c>
      <c r="F54" s="410">
        <v>205.78700000000001</v>
      </c>
      <c r="G54" s="410">
        <v>210.20919233749999</v>
      </c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</row>
    <row r="55" spans="1:22" customFormat="1" x14ac:dyDescent="0.35">
      <c r="A55" s="396" t="s">
        <v>112</v>
      </c>
      <c r="B55" s="409" t="s">
        <v>72</v>
      </c>
      <c r="C55" s="410">
        <v>3016428.3</v>
      </c>
      <c r="D55" s="410">
        <v>0</v>
      </c>
      <c r="E55" s="410">
        <v>0</v>
      </c>
      <c r="F55" s="410">
        <v>0</v>
      </c>
      <c r="G55" s="410">
        <v>0</v>
      </c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</row>
    <row r="56" spans="1:22" customFormat="1" x14ac:dyDescent="0.35">
      <c r="A56" s="396" t="s">
        <v>113</v>
      </c>
      <c r="B56" s="409" t="s">
        <v>72</v>
      </c>
      <c r="C56" s="410">
        <v>0</v>
      </c>
      <c r="D56" s="410">
        <v>0</v>
      </c>
      <c r="E56" s="410">
        <v>0</v>
      </c>
      <c r="F56" s="410">
        <v>0</v>
      </c>
      <c r="G56" s="410">
        <v>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</row>
    <row r="57" spans="1:22" customFormat="1" x14ac:dyDescent="0.35">
      <c r="A57" s="396" t="s">
        <v>116</v>
      </c>
      <c r="B57" s="409" t="s">
        <v>72</v>
      </c>
      <c r="C57" s="410">
        <v>13.25</v>
      </c>
      <c r="D57" s="410">
        <v>105.98</v>
      </c>
      <c r="E57" s="410">
        <v>63.5</v>
      </c>
      <c r="F57" s="410">
        <v>48.3</v>
      </c>
      <c r="G57" s="410">
        <v>0</v>
      </c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</row>
    <row r="58" spans="1:22" customFormat="1" x14ac:dyDescent="0.35">
      <c r="A58" s="396" t="s">
        <v>117</v>
      </c>
      <c r="B58" s="409" t="s">
        <v>72</v>
      </c>
      <c r="C58" s="410">
        <v>8092.1728000000003</v>
      </c>
      <c r="D58" s="410">
        <v>9506.0419999999995</v>
      </c>
      <c r="E58" s="410">
        <v>9069.98</v>
      </c>
      <c r="F58" s="410">
        <v>3077.1590000000001</v>
      </c>
      <c r="G58" s="410">
        <v>5451.0101669896003</v>
      </c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1:22" customFormat="1" x14ac:dyDescent="0.35">
      <c r="A59" s="396" t="s">
        <v>118</v>
      </c>
      <c r="B59" s="409" t="s">
        <v>72</v>
      </c>
      <c r="C59" s="410">
        <v>79.671999999999997</v>
      </c>
      <c r="D59" s="410">
        <v>48.819999999999993</v>
      </c>
      <c r="E59" s="410">
        <v>34.800000000000004</v>
      </c>
      <c r="F59" s="410">
        <v>26.241</v>
      </c>
      <c r="G59" s="410">
        <v>34.090999999999994</v>
      </c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</row>
    <row r="60" spans="1:22" customFormat="1" x14ac:dyDescent="0.35">
      <c r="A60" s="396" t="s">
        <v>119</v>
      </c>
      <c r="B60" s="409" t="s">
        <v>72</v>
      </c>
      <c r="C60" s="410">
        <v>24.033999999999999</v>
      </c>
      <c r="D60" s="410">
        <v>21.928000000000001</v>
      </c>
      <c r="E60" s="410">
        <v>25.558999999999997</v>
      </c>
      <c r="F60" s="410">
        <v>21.366</v>
      </c>
      <c r="G60" s="410">
        <v>18.739999999999995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1:22" customFormat="1" x14ac:dyDescent="0.35">
      <c r="A61" s="396" t="s">
        <v>120</v>
      </c>
      <c r="B61" s="409" t="s">
        <v>72</v>
      </c>
      <c r="C61" s="410">
        <v>124.35900000000001</v>
      </c>
      <c r="D61" s="410">
        <v>69.819999999999993</v>
      </c>
      <c r="E61" s="410">
        <v>20.074999999999999</v>
      </c>
      <c r="F61" s="410">
        <v>21.3</v>
      </c>
      <c r="G61" s="410">
        <v>32.799999999999997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1:22" customFormat="1" x14ac:dyDescent="0.35">
      <c r="A62" s="396" t="s">
        <v>121</v>
      </c>
      <c r="B62" s="409" t="s">
        <v>72</v>
      </c>
      <c r="C62" s="410">
        <v>4028.4429999999998</v>
      </c>
      <c r="D62" s="410">
        <v>816.21</v>
      </c>
      <c r="E62" s="410">
        <v>633.94999999999993</v>
      </c>
      <c r="F62" s="410">
        <v>617.56999999999994</v>
      </c>
      <c r="G62" s="410">
        <v>644.20000000000005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</row>
    <row r="63" spans="1:22" customFormat="1" x14ac:dyDescent="0.3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</row>
    <row r="64" spans="1:22" customFormat="1" x14ac:dyDescent="0.35">
      <c r="A64" s="686"/>
      <c r="B64" s="686"/>
      <c r="C64" s="687" t="s">
        <v>505</v>
      </c>
      <c r="D64" s="688"/>
      <c r="E64" s="688"/>
      <c r="F64" s="688"/>
      <c r="G64" s="688"/>
      <c r="H64" s="688"/>
      <c r="I64" s="688"/>
      <c r="J64" s="688"/>
      <c r="K64" s="688"/>
      <c r="L64" s="688"/>
      <c r="M64" s="688"/>
      <c r="N64" s="688"/>
      <c r="O64" s="688"/>
      <c r="P64" s="688"/>
      <c r="Q64" s="688"/>
      <c r="R64" s="76"/>
      <c r="S64" s="76"/>
      <c r="T64" s="76"/>
      <c r="U64" s="76"/>
      <c r="V64" s="76"/>
    </row>
    <row r="65" spans="1:22" customFormat="1" x14ac:dyDescent="0.35">
      <c r="A65" s="686"/>
      <c r="B65" s="686"/>
      <c r="C65" s="689" t="s">
        <v>0</v>
      </c>
      <c r="D65" s="690"/>
      <c r="E65" s="691"/>
      <c r="F65" s="689" t="s">
        <v>106</v>
      </c>
      <c r="G65" s="690"/>
      <c r="H65" s="691"/>
      <c r="I65" s="689" t="s">
        <v>105</v>
      </c>
      <c r="J65" s="690"/>
      <c r="K65" s="691"/>
      <c r="L65" s="687" t="s">
        <v>360</v>
      </c>
      <c r="M65" s="688"/>
      <c r="N65" s="688"/>
      <c r="O65" s="687" t="s">
        <v>529</v>
      </c>
      <c r="P65" s="688"/>
      <c r="Q65" s="688"/>
      <c r="R65" s="76"/>
      <c r="S65" s="76"/>
      <c r="T65" s="76"/>
      <c r="U65" s="76"/>
      <c r="V65" s="76"/>
    </row>
    <row r="66" spans="1:22" customFormat="1" ht="65.650000000000006" x14ac:dyDescent="0.35">
      <c r="A66" s="686"/>
      <c r="B66" s="686"/>
      <c r="C66" s="415" t="s">
        <v>134</v>
      </c>
      <c r="D66" s="415" t="s">
        <v>135</v>
      </c>
      <c r="E66" s="415" t="s">
        <v>136</v>
      </c>
      <c r="F66" s="415" t="s">
        <v>134</v>
      </c>
      <c r="G66" s="415" t="s">
        <v>135</v>
      </c>
      <c r="H66" s="415" t="s">
        <v>136</v>
      </c>
      <c r="I66" s="415" t="s">
        <v>134</v>
      </c>
      <c r="J66" s="415" t="s">
        <v>135</v>
      </c>
      <c r="K66" s="415" t="s">
        <v>136</v>
      </c>
      <c r="L66" s="415" t="s">
        <v>134</v>
      </c>
      <c r="M66" s="415" t="s">
        <v>135</v>
      </c>
      <c r="N66" s="415" t="s">
        <v>136</v>
      </c>
      <c r="O66" s="415" t="s">
        <v>134</v>
      </c>
      <c r="P66" s="415" t="s">
        <v>135</v>
      </c>
      <c r="Q66" s="415" t="s">
        <v>136</v>
      </c>
      <c r="R66" s="76"/>
      <c r="S66" s="76"/>
      <c r="T66" s="76"/>
      <c r="U66" s="76"/>
      <c r="V66" s="76"/>
    </row>
    <row r="67" spans="1:22" customFormat="1" ht="39.4" x14ac:dyDescent="0.35">
      <c r="A67" s="428" t="s">
        <v>160</v>
      </c>
      <c r="B67" s="403" t="s">
        <v>72</v>
      </c>
      <c r="C67" s="414">
        <f t="shared" ref="C67:Q67" si="4">C68+C80</f>
        <v>8877.5170000000016</v>
      </c>
      <c r="D67" s="414">
        <f t="shared" si="4"/>
        <v>0</v>
      </c>
      <c r="E67" s="414">
        <f t="shared" si="4"/>
        <v>0</v>
      </c>
      <c r="F67" s="414">
        <f t="shared" si="4"/>
        <v>7985.8851999999997</v>
      </c>
      <c r="G67" s="414">
        <f t="shared" si="4"/>
        <v>0</v>
      </c>
      <c r="H67" s="414">
        <f t="shared" si="4"/>
        <v>0</v>
      </c>
      <c r="I67" s="414">
        <f t="shared" si="4"/>
        <v>12561.291300000001</v>
      </c>
      <c r="J67" s="414">
        <f t="shared" si="4"/>
        <v>0</v>
      </c>
      <c r="K67" s="414">
        <f t="shared" si="4"/>
        <v>0</v>
      </c>
      <c r="L67" s="414">
        <f t="shared" si="4"/>
        <v>2442.7510000000002</v>
      </c>
      <c r="M67" s="414">
        <f t="shared" si="4"/>
        <v>0</v>
      </c>
      <c r="N67" s="414">
        <f t="shared" si="4"/>
        <v>0</v>
      </c>
      <c r="O67" s="414">
        <f t="shared" si="4"/>
        <v>4377.1469999999999</v>
      </c>
      <c r="P67" s="414">
        <f t="shared" si="4"/>
        <v>0</v>
      </c>
      <c r="Q67" s="414">
        <f t="shared" si="4"/>
        <v>0</v>
      </c>
      <c r="R67" s="76"/>
      <c r="S67" s="76"/>
      <c r="T67" s="76"/>
      <c r="U67" s="76"/>
      <c r="V67" s="76"/>
    </row>
    <row r="68" spans="1:22" customFormat="1" x14ac:dyDescent="0.35">
      <c r="A68" s="429" t="s">
        <v>110</v>
      </c>
      <c r="B68" s="406" t="s">
        <v>72</v>
      </c>
      <c r="C68" s="407">
        <f t="shared" ref="C68:Q68" si="5">SUM(C69:C79)</f>
        <v>53.808000000000007</v>
      </c>
      <c r="D68" s="407">
        <f t="shared" si="5"/>
        <v>0</v>
      </c>
      <c r="E68" s="407">
        <f t="shared" si="5"/>
        <v>0</v>
      </c>
      <c r="F68" s="407">
        <f t="shared" si="5"/>
        <v>63.071200000000005</v>
      </c>
      <c r="G68" s="407">
        <f t="shared" si="5"/>
        <v>0</v>
      </c>
      <c r="H68" s="407">
        <f t="shared" si="5"/>
        <v>0</v>
      </c>
      <c r="I68" s="407">
        <f t="shared" si="5"/>
        <v>4543.9722999999994</v>
      </c>
      <c r="J68" s="407">
        <f t="shared" si="5"/>
        <v>0</v>
      </c>
      <c r="K68" s="407">
        <f t="shared" si="5"/>
        <v>0</v>
      </c>
      <c r="L68" s="427">
        <f t="shared" si="5"/>
        <v>159.28900000000002</v>
      </c>
      <c r="M68" s="407">
        <f t="shared" si="5"/>
        <v>0</v>
      </c>
      <c r="N68" s="407">
        <f t="shared" si="5"/>
        <v>0</v>
      </c>
      <c r="O68" s="427">
        <f t="shared" si="5"/>
        <v>108.90099999999998</v>
      </c>
      <c r="P68" s="407">
        <f t="shared" si="5"/>
        <v>0</v>
      </c>
      <c r="Q68" s="407">
        <f t="shared" si="5"/>
        <v>0</v>
      </c>
      <c r="R68" s="76"/>
      <c r="S68" s="76"/>
      <c r="T68" s="76"/>
      <c r="U68" s="76"/>
      <c r="V68" s="76"/>
    </row>
    <row r="69" spans="1:22" customFormat="1" ht="29.25" customHeight="1" x14ac:dyDescent="0.35">
      <c r="A69" s="430" t="s">
        <v>111</v>
      </c>
      <c r="B69" s="409" t="s">
        <v>72</v>
      </c>
      <c r="C69" s="410">
        <v>0</v>
      </c>
      <c r="D69" s="410">
        <v>0</v>
      </c>
      <c r="E69" s="410">
        <v>0</v>
      </c>
      <c r="F69" s="410">
        <v>0</v>
      </c>
      <c r="G69" s="410">
        <v>0</v>
      </c>
      <c r="H69" s="410">
        <v>0</v>
      </c>
      <c r="I69" s="410">
        <v>0</v>
      </c>
      <c r="J69" s="410">
        <v>0</v>
      </c>
      <c r="K69" s="410">
        <v>0</v>
      </c>
      <c r="L69" s="410">
        <v>1.361</v>
      </c>
      <c r="M69" s="410">
        <v>0</v>
      </c>
      <c r="N69" s="410">
        <v>0</v>
      </c>
      <c r="O69" s="410">
        <v>0</v>
      </c>
      <c r="P69" s="410">
        <v>0</v>
      </c>
      <c r="Q69" s="410">
        <v>0</v>
      </c>
      <c r="R69" s="76"/>
      <c r="S69" s="76"/>
      <c r="T69" s="76"/>
      <c r="U69" s="76"/>
      <c r="V69" s="76"/>
    </row>
    <row r="70" spans="1:22" customFormat="1" x14ac:dyDescent="0.35">
      <c r="A70" s="431" t="s">
        <v>112</v>
      </c>
      <c r="B70" s="409" t="s">
        <v>72</v>
      </c>
      <c r="C70" s="410">
        <v>0</v>
      </c>
      <c r="D70" s="410">
        <v>0</v>
      </c>
      <c r="E70" s="410">
        <v>0</v>
      </c>
      <c r="F70" s="410">
        <v>0</v>
      </c>
      <c r="G70" s="410">
        <v>0</v>
      </c>
      <c r="H70" s="410">
        <v>0</v>
      </c>
      <c r="I70" s="410">
        <v>0</v>
      </c>
      <c r="J70" s="410">
        <v>0</v>
      </c>
      <c r="K70" s="410">
        <v>0</v>
      </c>
      <c r="L70" s="410">
        <v>0</v>
      </c>
      <c r="M70" s="410">
        <v>0</v>
      </c>
      <c r="N70" s="410">
        <v>0</v>
      </c>
      <c r="O70" s="410">
        <v>0</v>
      </c>
      <c r="P70" s="410">
        <v>0</v>
      </c>
      <c r="Q70" s="410">
        <v>0</v>
      </c>
      <c r="R70" s="76"/>
      <c r="S70" s="76"/>
      <c r="T70" s="76"/>
      <c r="U70" s="76"/>
      <c r="V70" s="76"/>
    </row>
    <row r="71" spans="1:22" customFormat="1" x14ac:dyDescent="0.35">
      <c r="A71" s="431" t="s">
        <v>113</v>
      </c>
      <c r="B71" s="409" t="s">
        <v>72</v>
      </c>
      <c r="C71" s="410">
        <v>1.2389999999999999</v>
      </c>
      <c r="D71" s="410">
        <v>0</v>
      </c>
      <c r="E71" s="410">
        <v>0</v>
      </c>
      <c r="F71" s="410">
        <v>1.1950000000000001</v>
      </c>
      <c r="G71" s="410">
        <v>0</v>
      </c>
      <c r="H71" s="410">
        <v>0</v>
      </c>
      <c r="I71" s="410">
        <v>2.3940000000000001</v>
      </c>
      <c r="J71" s="410">
        <v>0</v>
      </c>
      <c r="K71" s="410">
        <v>0</v>
      </c>
      <c r="L71" s="410">
        <v>10.478000000000002</v>
      </c>
      <c r="M71" s="410">
        <v>0</v>
      </c>
      <c r="N71" s="410">
        <v>0</v>
      </c>
      <c r="O71" s="410">
        <v>8.9239999999999995</v>
      </c>
      <c r="P71" s="410">
        <v>0</v>
      </c>
      <c r="Q71" s="410">
        <v>0</v>
      </c>
      <c r="R71" s="76"/>
      <c r="S71" s="76"/>
      <c r="T71" s="76"/>
      <c r="U71" s="76"/>
      <c r="V71" s="76"/>
    </row>
    <row r="72" spans="1:22" customFormat="1" x14ac:dyDescent="0.35">
      <c r="A72" s="431" t="s">
        <v>114</v>
      </c>
      <c r="B72" s="409" t="s">
        <v>72</v>
      </c>
      <c r="C72" s="410">
        <v>21.837</v>
      </c>
      <c r="D72" s="410">
        <v>0</v>
      </c>
      <c r="E72" s="410">
        <v>0</v>
      </c>
      <c r="F72" s="410">
        <v>40.008000000000003</v>
      </c>
      <c r="G72" s="410">
        <v>0</v>
      </c>
      <c r="H72" s="410">
        <v>0</v>
      </c>
      <c r="I72" s="410">
        <v>104.221</v>
      </c>
      <c r="J72" s="410">
        <v>0</v>
      </c>
      <c r="K72" s="410">
        <v>0</v>
      </c>
      <c r="L72" s="410">
        <v>85.96</v>
      </c>
      <c r="M72" s="410">
        <v>0</v>
      </c>
      <c r="N72" s="410">
        <v>0</v>
      </c>
      <c r="O72" s="410">
        <v>64.55</v>
      </c>
      <c r="P72" s="410">
        <v>0</v>
      </c>
      <c r="Q72" s="410">
        <v>0</v>
      </c>
      <c r="R72" s="76"/>
      <c r="S72" s="76"/>
      <c r="T72" s="76"/>
      <c r="U72" s="76"/>
      <c r="V72" s="76"/>
    </row>
    <row r="73" spans="1:22" customFormat="1" x14ac:dyDescent="0.35">
      <c r="A73" s="431" t="s">
        <v>115</v>
      </c>
      <c r="B73" s="409" t="s">
        <v>72</v>
      </c>
      <c r="C73" s="410">
        <v>0</v>
      </c>
      <c r="D73" s="410">
        <v>0</v>
      </c>
      <c r="E73" s="410">
        <v>0</v>
      </c>
      <c r="F73" s="410">
        <v>0</v>
      </c>
      <c r="G73" s="410">
        <v>0</v>
      </c>
      <c r="H73" s="410">
        <v>0</v>
      </c>
      <c r="I73" s="410">
        <v>0</v>
      </c>
      <c r="J73" s="410">
        <v>0</v>
      </c>
      <c r="K73" s="410">
        <v>0</v>
      </c>
      <c r="L73" s="410">
        <v>0</v>
      </c>
      <c r="M73" s="410">
        <v>0</v>
      </c>
      <c r="N73" s="410">
        <v>0</v>
      </c>
      <c r="O73" s="410">
        <v>0</v>
      </c>
      <c r="P73" s="410">
        <v>0</v>
      </c>
      <c r="Q73" s="410">
        <v>0</v>
      </c>
      <c r="R73" s="76"/>
      <c r="S73" s="76"/>
      <c r="T73" s="76"/>
      <c r="U73" s="76"/>
      <c r="V73" s="76"/>
    </row>
    <row r="74" spans="1:22" customFormat="1" x14ac:dyDescent="0.35">
      <c r="A74" s="431" t="s">
        <v>116</v>
      </c>
      <c r="B74" s="409" t="s">
        <v>72</v>
      </c>
      <c r="C74" s="410">
        <v>0</v>
      </c>
      <c r="D74" s="410">
        <v>0</v>
      </c>
      <c r="E74" s="410">
        <v>0</v>
      </c>
      <c r="F74" s="410">
        <v>0</v>
      </c>
      <c r="G74" s="410">
        <v>0</v>
      </c>
      <c r="H74" s="410">
        <v>0</v>
      </c>
      <c r="I74" s="410">
        <v>0</v>
      </c>
      <c r="J74" s="410">
        <v>0</v>
      </c>
      <c r="K74" s="410">
        <v>0</v>
      </c>
      <c r="L74" s="410">
        <v>1.8540000000000001</v>
      </c>
      <c r="M74" s="410">
        <v>0</v>
      </c>
      <c r="N74" s="410">
        <v>0</v>
      </c>
      <c r="O74" s="410">
        <v>4.8380000000000001</v>
      </c>
      <c r="P74" s="410">
        <v>0</v>
      </c>
      <c r="Q74" s="410">
        <v>0</v>
      </c>
      <c r="R74" s="76"/>
      <c r="S74" s="76"/>
      <c r="T74" s="76"/>
      <c r="U74" s="76"/>
      <c r="V74" s="76"/>
    </row>
    <row r="75" spans="1:22" customFormat="1" x14ac:dyDescent="0.35">
      <c r="A75" s="431" t="s">
        <v>117</v>
      </c>
      <c r="B75" s="409" t="s">
        <v>72</v>
      </c>
      <c r="C75" s="410">
        <v>30.732000000000003</v>
      </c>
      <c r="D75" s="410">
        <v>0</v>
      </c>
      <c r="E75" s="410">
        <v>0</v>
      </c>
      <c r="F75" s="410">
        <v>21.868200000000002</v>
      </c>
      <c r="G75" s="410">
        <v>0</v>
      </c>
      <c r="H75" s="410">
        <v>0</v>
      </c>
      <c r="I75" s="410">
        <v>4437.3522999999996</v>
      </c>
      <c r="J75" s="410">
        <v>0</v>
      </c>
      <c r="K75" s="410">
        <v>0</v>
      </c>
      <c r="L75" s="410">
        <v>51.589000000000006</v>
      </c>
      <c r="M75" s="410">
        <v>0</v>
      </c>
      <c r="N75" s="410">
        <v>0</v>
      </c>
      <c r="O75" s="410">
        <v>2.6520000000000001</v>
      </c>
      <c r="P75" s="410">
        <v>0</v>
      </c>
      <c r="Q75" s="410">
        <v>0</v>
      </c>
      <c r="R75" s="76"/>
      <c r="S75" s="76"/>
      <c r="T75" s="76"/>
      <c r="U75" s="76"/>
      <c r="V75" s="76"/>
    </row>
    <row r="76" spans="1:22" customFormat="1" x14ac:dyDescent="0.35">
      <c r="A76" s="431" t="s">
        <v>118</v>
      </c>
      <c r="B76" s="409" t="s">
        <v>72</v>
      </c>
      <c r="C76" s="410">
        <v>0</v>
      </c>
      <c r="D76" s="410">
        <v>0</v>
      </c>
      <c r="E76" s="410">
        <v>0</v>
      </c>
      <c r="F76" s="410">
        <v>0</v>
      </c>
      <c r="G76" s="410">
        <v>0</v>
      </c>
      <c r="H76" s="410">
        <v>0</v>
      </c>
      <c r="I76" s="410">
        <v>5.0000000000000001E-3</v>
      </c>
      <c r="J76" s="410">
        <v>0</v>
      </c>
      <c r="K76" s="410">
        <v>0</v>
      </c>
      <c r="L76" s="410">
        <v>7.0000000000000001E-3</v>
      </c>
      <c r="M76" s="410">
        <v>0</v>
      </c>
      <c r="N76" s="410">
        <v>0</v>
      </c>
      <c r="O76" s="410">
        <v>0</v>
      </c>
      <c r="P76" s="410">
        <v>0</v>
      </c>
      <c r="Q76" s="410">
        <v>0</v>
      </c>
      <c r="R76" s="76"/>
      <c r="S76" s="76"/>
      <c r="T76" s="76"/>
      <c r="U76" s="76"/>
      <c r="V76" s="76"/>
    </row>
    <row r="77" spans="1:22" customFormat="1" x14ac:dyDescent="0.35">
      <c r="A77" s="431" t="s">
        <v>119</v>
      </c>
      <c r="B77" s="409" t="s">
        <v>72</v>
      </c>
      <c r="C77" s="410">
        <v>0</v>
      </c>
      <c r="D77" s="410">
        <v>0</v>
      </c>
      <c r="E77" s="410">
        <v>0</v>
      </c>
      <c r="F77" s="410">
        <v>0</v>
      </c>
      <c r="G77" s="410">
        <v>0</v>
      </c>
      <c r="H77" s="410">
        <v>0</v>
      </c>
      <c r="I77" s="410">
        <v>0</v>
      </c>
      <c r="J77" s="410">
        <v>0</v>
      </c>
      <c r="K77" s="410">
        <v>0</v>
      </c>
      <c r="L77" s="410">
        <v>1.954</v>
      </c>
      <c r="M77" s="410">
        <v>0</v>
      </c>
      <c r="N77" s="410">
        <v>0</v>
      </c>
      <c r="O77" s="410">
        <v>2.532</v>
      </c>
      <c r="P77" s="410">
        <v>0</v>
      </c>
      <c r="Q77" s="410">
        <v>0</v>
      </c>
      <c r="R77" s="76"/>
      <c r="S77" s="76"/>
      <c r="T77" s="76"/>
      <c r="U77" s="76"/>
      <c r="V77" s="76"/>
    </row>
    <row r="78" spans="1:22" customFormat="1" x14ac:dyDescent="0.35">
      <c r="A78" s="431" t="s">
        <v>120</v>
      </c>
      <c r="B78" s="409" t="s">
        <v>72</v>
      </c>
      <c r="C78" s="410">
        <v>0</v>
      </c>
      <c r="D78" s="410">
        <v>0</v>
      </c>
      <c r="E78" s="410">
        <v>0</v>
      </c>
      <c r="F78" s="410">
        <v>0</v>
      </c>
      <c r="G78" s="410">
        <v>0</v>
      </c>
      <c r="H78" s="410">
        <v>0</v>
      </c>
      <c r="I78" s="410">
        <v>0</v>
      </c>
      <c r="J78" s="410">
        <v>0</v>
      </c>
      <c r="K78" s="410">
        <v>0</v>
      </c>
      <c r="L78" s="410">
        <v>0</v>
      </c>
      <c r="M78" s="410">
        <v>0</v>
      </c>
      <c r="N78" s="410">
        <v>0</v>
      </c>
      <c r="O78" s="410">
        <v>2.7E-2</v>
      </c>
      <c r="P78" s="410">
        <v>0</v>
      </c>
      <c r="Q78" s="410">
        <v>0</v>
      </c>
      <c r="R78" s="76"/>
      <c r="S78" s="76"/>
      <c r="T78" s="76"/>
      <c r="U78" s="76"/>
      <c r="V78" s="76"/>
    </row>
    <row r="79" spans="1:22" customFormat="1" x14ac:dyDescent="0.35">
      <c r="A79" s="431" t="s">
        <v>121</v>
      </c>
      <c r="B79" s="409" t="s">
        <v>72</v>
      </c>
      <c r="C79" s="410">
        <v>0</v>
      </c>
      <c r="D79" s="410">
        <v>0</v>
      </c>
      <c r="E79" s="410">
        <v>0</v>
      </c>
      <c r="F79" s="410">
        <v>0</v>
      </c>
      <c r="G79" s="410">
        <v>0</v>
      </c>
      <c r="H79" s="410">
        <v>0</v>
      </c>
      <c r="I79" s="410">
        <v>0</v>
      </c>
      <c r="J79" s="410">
        <v>0</v>
      </c>
      <c r="K79" s="410">
        <v>0</v>
      </c>
      <c r="L79" s="410">
        <v>6.0860000000000003</v>
      </c>
      <c r="M79" s="410">
        <v>0</v>
      </c>
      <c r="N79" s="410">
        <v>0</v>
      </c>
      <c r="O79" s="410">
        <v>25.378</v>
      </c>
      <c r="P79" s="410">
        <v>0</v>
      </c>
      <c r="Q79" s="410">
        <v>0</v>
      </c>
      <c r="R79" s="76"/>
      <c r="S79" s="76"/>
      <c r="T79" s="76"/>
      <c r="U79" s="76"/>
      <c r="V79" s="76"/>
    </row>
    <row r="80" spans="1:22" customFormat="1" x14ac:dyDescent="0.35">
      <c r="A80" s="429" t="s">
        <v>122</v>
      </c>
      <c r="B80" s="406" t="s">
        <v>72</v>
      </c>
      <c r="C80" s="407">
        <f t="shared" ref="C80:Q80" si="6">SUM(C81:C89)</f>
        <v>8823.7090000000007</v>
      </c>
      <c r="D80" s="407">
        <f t="shared" si="6"/>
        <v>0</v>
      </c>
      <c r="E80" s="407">
        <f t="shared" si="6"/>
        <v>0</v>
      </c>
      <c r="F80" s="407">
        <f t="shared" si="6"/>
        <v>7922.8139999999994</v>
      </c>
      <c r="G80" s="407">
        <f t="shared" si="6"/>
        <v>0</v>
      </c>
      <c r="H80" s="407">
        <f t="shared" si="6"/>
        <v>0</v>
      </c>
      <c r="I80" s="407">
        <f t="shared" si="6"/>
        <v>8017.3190000000004</v>
      </c>
      <c r="J80" s="407">
        <f t="shared" si="6"/>
        <v>0</v>
      </c>
      <c r="K80" s="407">
        <f t="shared" si="6"/>
        <v>0</v>
      </c>
      <c r="L80" s="407">
        <f t="shared" si="6"/>
        <v>2283.462</v>
      </c>
      <c r="M80" s="407">
        <f t="shared" si="6"/>
        <v>0</v>
      </c>
      <c r="N80" s="407">
        <f t="shared" si="6"/>
        <v>0</v>
      </c>
      <c r="O80" s="407">
        <f t="shared" si="6"/>
        <v>4268.2460000000001</v>
      </c>
      <c r="P80" s="407">
        <f t="shared" si="6"/>
        <v>0</v>
      </c>
      <c r="Q80" s="407">
        <f t="shared" si="6"/>
        <v>0</v>
      </c>
      <c r="R80" s="76"/>
      <c r="S80" s="76"/>
      <c r="T80" s="76"/>
      <c r="U80" s="76"/>
      <c r="V80" s="76"/>
    </row>
    <row r="81" spans="1:22" customFormat="1" ht="27.75" customHeight="1" x14ac:dyDescent="0.35">
      <c r="A81" s="430" t="s">
        <v>111</v>
      </c>
      <c r="B81" s="409" t="s">
        <v>72</v>
      </c>
      <c r="C81" s="410">
        <v>38.445</v>
      </c>
      <c r="D81" s="410">
        <v>0</v>
      </c>
      <c r="E81" s="410">
        <v>0</v>
      </c>
      <c r="F81" s="410">
        <v>5.85</v>
      </c>
      <c r="G81" s="410">
        <v>0</v>
      </c>
      <c r="H81" s="410">
        <v>0</v>
      </c>
      <c r="I81" s="410">
        <v>3.7699999999999996</v>
      </c>
      <c r="J81" s="410">
        <v>0</v>
      </c>
      <c r="K81" s="410">
        <v>0</v>
      </c>
      <c r="L81" s="410">
        <v>1.1099999999999999</v>
      </c>
      <c r="M81" s="410">
        <v>0</v>
      </c>
      <c r="N81" s="410">
        <v>0</v>
      </c>
      <c r="O81" s="410">
        <v>0.34</v>
      </c>
      <c r="P81" s="410">
        <v>0</v>
      </c>
      <c r="Q81" s="410">
        <v>0</v>
      </c>
      <c r="R81" s="76"/>
      <c r="S81" s="76"/>
      <c r="T81" s="76"/>
      <c r="U81" s="76"/>
      <c r="V81" s="76"/>
    </row>
    <row r="82" spans="1:22" customFormat="1" x14ac:dyDescent="0.35">
      <c r="A82" s="431" t="s">
        <v>112</v>
      </c>
      <c r="B82" s="409" t="s">
        <v>72</v>
      </c>
      <c r="C82" s="410">
        <v>2763.6000000000004</v>
      </c>
      <c r="D82" s="410">
        <v>0</v>
      </c>
      <c r="E82" s="410">
        <v>0</v>
      </c>
      <c r="F82" s="410">
        <v>0</v>
      </c>
      <c r="G82" s="410">
        <v>0</v>
      </c>
      <c r="H82" s="410">
        <v>0</v>
      </c>
      <c r="I82" s="410">
        <v>0</v>
      </c>
      <c r="J82" s="410">
        <v>0</v>
      </c>
      <c r="K82" s="410">
        <v>0</v>
      </c>
      <c r="L82" s="410">
        <v>0</v>
      </c>
      <c r="M82" s="410">
        <v>0</v>
      </c>
      <c r="N82" s="410">
        <v>0</v>
      </c>
      <c r="O82" s="410">
        <v>0</v>
      </c>
      <c r="P82" s="410">
        <v>0</v>
      </c>
      <c r="Q82" s="410">
        <v>0</v>
      </c>
      <c r="R82" s="76"/>
      <c r="S82" s="76"/>
      <c r="T82" s="76"/>
      <c r="U82" s="76"/>
      <c r="V82" s="76"/>
    </row>
    <row r="83" spans="1:22" customFormat="1" x14ac:dyDescent="0.35">
      <c r="A83" s="431" t="s">
        <v>113</v>
      </c>
      <c r="B83" s="409" t="s">
        <v>72</v>
      </c>
      <c r="C83" s="410">
        <v>0</v>
      </c>
      <c r="D83" s="410">
        <v>0</v>
      </c>
      <c r="E83" s="410">
        <v>0</v>
      </c>
      <c r="F83" s="410">
        <v>0</v>
      </c>
      <c r="G83" s="410">
        <v>0</v>
      </c>
      <c r="H83" s="410">
        <v>0</v>
      </c>
      <c r="I83" s="410">
        <v>0</v>
      </c>
      <c r="J83" s="410">
        <v>0</v>
      </c>
      <c r="K83" s="410">
        <v>0</v>
      </c>
      <c r="L83" s="410">
        <v>0</v>
      </c>
      <c r="M83" s="410">
        <v>0</v>
      </c>
      <c r="N83" s="410">
        <v>0</v>
      </c>
      <c r="O83" s="410">
        <v>0</v>
      </c>
      <c r="P83" s="410">
        <v>0</v>
      </c>
      <c r="Q83" s="410">
        <v>0</v>
      </c>
      <c r="R83" s="76"/>
      <c r="S83" s="76"/>
      <c r="T83" s="76"/>
      <c r="U83" s="76"/>
      <c r="V83" s="76"/>
    </row>
    <row r="84" spans="1:22" customFormat="1" x14ac:dyDescent="0.35">
      <c r="A84" s="431" t="s">
        <v>116</v>
      </c>
      <c r="B84" s="409" t="s">
        <v>72</v>
      </c>
      <c r="C84" s="410">
        <v>0</v>
      </c>
      <c r="D84" s="410">
        <v>0</v>
      </c>
      <c r="E84" s="410">
        <v>0</v>
      </c>
      <c r="F84" s="410">
        <v>0</v>
      </c>
      <c r="G84" s="410">
        <v>0</v>
      </c>
      <c r="H84" s="410">
        <v>0</v>
      </c>
      <c r="I84" s="410">
        <v>0</v>
      </c>
      <c r="J84" s="410">
        <v>0</v>
      </c>
      <c r="K84" s="410">
        <v>0</v>
      </c>
      <c r="L84" s="410">
        <v>0</v>
      </c>
      <c r="M84" s="410">
        <v>0</v>
      </c>
      <c r="N84" s="410">
        <v>0</v>
      </c>
      <c r="O84" s="410">
        <v>0</v>
      </c>
      <c r="P84" s="410">
        <v>0</v>
      </c>
      <c r="Q84" s="410">
        <v>0</v>
      </c>
      <c r="R84" s="76"/>
      <c r="S84" s="76"/>
      <c r="T84" s="76"/>
      <c r="U84" s="76"/>
      <c r="V84" s="76"/>
    </row>
    <row r="85" spans="1:22" customFormat="1" x14ac:dyDescent="0.35">
      <c r="A85" s="431" t="s">
        <v>117</v>
      </c>
      <c r="B85" s="409" t="s">
        <v>72</v>
      </c>
      <c r="C85" s="410">
        <v>6000.0330000000004</v>
      </c>
      <c r="D85" s="410">
        <v>0</v>
      </c>
      <c r="E85" s="410">
        <v>0</v>
      </c>
      <c r="F85" s="410">
        <v>7908.5239999999994</v>
      </c>
      <c r="G85" s="410">
        <v>0</v>
      </c>
      <c r="H85" s="410">
        <v>0</v>
      </c>
      <c r="I85" s="410">
        <v>8005.3919999999998</v>
      </c>
      <c r="J85" s="410">
        <v>0</v>
      </c>
      <c r="K85" s="410">
        <v>0</v>
      </c>
      <c r="L85" s="410">
        <v>2276.3019999999997</v>
      </c>
      <c r="M85" s="410">
        <v>0</v>
      </c>
      <c r="N85" s="410">
        <v>0</v>
      </c>
      <c r="O85" s="410">
        <v>4266.366</v>
      </c>
      <c r="P85" s="410">
        <v>0</v>
      </c>
      <c r="Q85" s="410">
        <v>0</v>
      </c>
      <c r="R85" s="76"/>
      <c r="S85" s="76"/>
      <c r="T85" s="76"/>
      <c r="U85" s="76"/>
      <c r="V85" s="76"/>
    </row>
    <row r="86" spans="1:22" customFormat="1" x14ac:dyDescent="0.35">
      <c r="A86" s="431" t="s">
        <v>118</v>
      </c>
      <c r="B86" s="409" t="s">
        <v>72</v>
      </c>
      <c r="C86" s="410">
        <v>12.8</v>
      </c>
      <c r="D86" s="410">
        <v>0</v>
      </c>
      <c r="E86" s="410">
        <v>0</v>
      </c>
      <c r="F86" s="410">
        <v>0</v>
      </c>
      <c r="G86" s="410">
        <v>0</v>
      </c>
      <c r="H86" s="410">
        <v>0</v>
      </c>
      <c r="I86" s="410">
        <v>0</v>
      </c>
      <c r="J86" s="410">
        <v>0</v>
      </c>
      <c r="K86" s="410">
        <v>0</v>
      </c>
      <c r="L86" s="410">
        <v>0</v>
      </c>
      <c r="M86" s="410">
        <v>0</v>
      </c>
      <c r="N86" s="410">
        <v>0</v>
      </c>
      <c r="O86" s="410">
        <v>0</v>
      </c>
      <c r="P86" s="410">
        <v>0</v>
      </c>
      <c r="Q86" s="410">
        <v>0</v>
      </c>
      <c r="R86" s="76"/>
      <c r="S86" s="76"/>
      <c r="T86" s="76"/>
      <c r="U86" s="76"/>
      <c r="V86" s="76"/>
    </row>
    <row r="87" spans="1:22" customFormat="1" x14ac:dyDescent="0.35">
      <c r="A87" s="431" t="s">
        <v>119</v>
      </c>
      <c r="B87" s="409" t="s">
        <v>72</v>
      </c>
      <c r="C87" s="410">
        <v>8.8309999999999995</v>
      </c>
      <c r="D87" s="410">
        <v>0</v>
      </c>
      <c r="E87" s="410">
        <v>0</v>
      </c>
      <c r="F87" s="410">
        <v>8.44</v>
      </c>
      <c r="G87" s="410">
        <v>0</v>
      </c>
      <c r="H87" s="410">
        <v>0</v>
      </c>
      <c r="I87" s="410">
        <v>8.157</v>
      </c>
      <c r="J87" s="410">
        <v>0</v>
      </c>
      <c r="K87" s="410">
        <v>0</v>
      </c>
      <c r="L87" s="410">
        <v>6.0500000000000007</v>
      </c>
      <c r="M87" s="410">
        <v>0</v>
      </c>
      <c r="N87" s="410">
        <v>0</v>
      </c>
      <c r="O87" s="410">
        <v>1.54</v>
      </c>
      <c r="P87" s="410">
        <v>0</v>
      </c>
      <c r="Q87" s="410">
        <v>0</v>
      </c>
      <c r="R87" s="76"/>
      <c r="S87" s="76"/>
      <c r="T87" s="76"/>
      <c r="U87" s="76"/>
      <c r="V87" s="76"/>
    </row>
    <row r="88" spans="1:22" customFormat="1" x14ac:dyDescent="0.35">
      <c r="A88" s="431" t="s">
        <v>120</v>
      </c>
      <c r="B88" s="409" t="s">
        <v>72</v>
      </c>
      <c r="C88" s="410">
        <v>0</v>
      </c>
      <c r="D88" s="410">
        <v>0</v>
      </c>
      <c r="E88" s="410">
        <v>0</v>
      </c>
      <c r="F88" s="410">
        <v>0</v>
      </c>
      <c r="G88" s="410">
        <v>0</v>
      </c>
      <c r="H88" s="410">
        <v>0</v>
      </c>
      <c r="I88" s="410">
        <v>0</v>
      </c>
      <c r="J88" s="410">
        <v>0</v>
      </c>
      <c r="K88" s="410">
        <v>0</v>
      </c>
      <c r="L88" s="410">
        <v>0</v>
      </c>
      <c r="M88" s="410">
        <v>0</v>
      </c>
      <c r="N88" s="410">
        <v>0</v>
      </c>
      <c r="O88" s="410">
        <v>0</v>
      </c>
      <c r="P88" s="410">
        <v>0</v>
      </c>
      <c r="Q88" s="410">
        <v>0</v>
      </c>
      <c r="R88" s="76"/>
      <c r="S88" s="76"/>
      <c r="T88" s="76"/>
      <c r="U88" s="76"/>
      <c r="V88" s="76"/>
    </row>
    <row r="89" spans="1:22" customFormat="1" x14ac:dyDescent="0.35">
      <c r="A89" s="431" t="s">
        <v>121</v>
      </c>
      <c r="B89" s="397" t="s">
        <v>72</v>
      </c>
      <c r="C89" s="410">
        <v>0</v>
      </c>
      <c r="D89" s="410">
        <v>0</v>
      </c>
      <c r="E89" s="410">
        <v>0</v>
      </c>
      <c r="F89" s="410">
        <v>0</v>
      </c>
      <c r="G89" s="410">
        <v>0</v>
      </c>
      <c r="H89" s="410">
        <v>0</v>
      </c>
      <c r="I89" s="410">
        <v>0</v>
      </c>
      <c r="J89" s="410">
        <v>0</v>
      </c>
      <c r="K89" s="410">
        <v>0</v>
      </c>
      <c r="L89" s="410">
        <v>0</v>
      </c>
      <c r="M89" s="410">
        <v>0</v>
      </c>
      <c r="N89" s="410">
        <v>0</v>
      </c>
      <c r="O89" s="410">
        <v>0</v>
      </c>
      <c r="P89" s="410">
        <v>0</v>
      </c>
      <c r="Q89" s="410">
        <v>0</v>
      </c>
      <c r="R89" s="76"/>
      <c r="S89" s="76"/>
      <c r="T89" s="76"/>
      <c r="U89" s="76"/>
      <c r="V89" s="76"/>
    </row>
    <row r="90" spans="1:22" customFormat="1" x14ac:dyDescent="0.3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</row>
    <row r="91" spans="1:22" customFormat="1" ht="15" customHeight="1" x14ac:dyDescent="0.35">
      <c r="A91" s="686"/>
      <c r="B91" s="686"/>
      <c r="C91" s="687" t="s">
        <v>506</v>
      </c>
      <c r="D91" s="688"/>
      <c r="E91" s="688"/>
      <c r="F91" s="688"/>
      <c r="G91" s="688"/>
      <c r="H91" s="688"/>
      <c r="I91" s="688"/>
      <c r="J91" s="688"/>
      <c r="K91" s="688"/>
      <c r="L91" s="688"/>
      <c r="M91" s="688"/>
      <c r="N91" s="688"/>
      <c r="O91" s="688"/>
      <c r="P91" s="688"/>
      <c r="Q91" s="688"/>
      <c r="R91" s="688"/>
      <c r="S91" s="688"/>
      <c r="T91" s="688"/>
      <c r="U91" s="688"/>
      <c r="V91" s="688"/>
    </row>
    <row r="92" spans="1:22" customFormat="1" x14ac:dyDescent="0.35">
      <c r="A92" s="686"/>
      <c r="B92" s="686"/>
      <c r="C92" s="689" t="s">
        <v>0</v>
      </c>
      <c r="D92" s="690"/>
      <c r="E92" s="690"/>
      <c r="F92" s="691"/>
      <c r="G92" s="689" t="s">
        <v>106</v>
      </c>
      <c r="H92" s="690"/>
      <c r="I92" s="690"/>
      <c r="J92" s="691"/>
      <c r="K92" s="689" t="s">
        <v>105</v>
      </c>
      <c r="L92" s="690"/>
      <c r="M92" s="690"/>
      <c r="N92" s="691"/>
      <c r="O92" s="687" t="s">
        <v>360</v>
      </c>
      <c r="P92" s="688"/>
      <c r="Q92" s="688"/>
      <c r="R92" s="688"/>
      <c r="S92" s="687" t="s">
        <v>529</v>
      </c>
      <c r="T92" s="688"/>
      <c r="U92" s="688"/>
      <c r="V92" s="688"/>
    </row>
    <row r="93" spans="1:22" customFormat="1" ht="78.75" x14ac:dyDescent="0.35">
      <c r="A93" s="686"/>
      <c r="B93" s="686"/>
      <c r="C93" s="570" t="s">
        <v>137</v>
      </c>
      <c r="D93" s="570" t="s">
        <v>138</v>
      </c>
      <c r="E93" s="570" t="s">
        <v>139</v>
      </c>
      <c r="F93" s="570" t="s">
        <v>140</v>
      </c>
      <c r="G93" s="570" t="s">
        <v>137</v>
      </c>
      <c r="H93" s="570" t="s">
        <v>138</v>
      </c>
      <c r="I93" s="570" t="s">
        <v>139</v>
      </c>
      <c r="J93" s="570" t="s">
        <v>140</v>
      </c>
      <c r="K93" s="570" t="s">
        <v>137</v>
      </c>
      <c r="L93" s="570" t="s">
        <v>138</v>
      </c>
      <c r="M93" s="570" t="s">
        <v>139</v>
      </c>
      <c r="N93" s="570" t="s">
        <v>140</v>
      </c>
      <c r="O93" s="413" t="s">
        <v>137</v>
      </c>
      <c r="P93" s="413" t="s">
        <v>138</v>
      </c>
      <c r="Q93" s="413" t="s">
        <v>139</v>
      </c>
      <c r="R93" s="413" t="s">
        <v>140</v>
      </c>
      <c r="S93" s="570" t="s">
        <v>137</v>
      </c>
      <c r="T93" s="570" t="s">
        <v>138</v>
      </c>
      <c r="U93" s="570" t="s">
        <v>139</v>
      </c>
      <c r="V93" s="570" t="s">
        <v>140</v>
      </c>
    </row>
    <row r="94" spans="1:22" s="400" customFormat="1" ht="26.25" x14ac:dyDescent="0.4">
      <c r="A94" s="395" t="s">
        <v>161</v>
      </c>
      <c r="B94" s="403" t="s">
        <v>72</v>
      </c>
      <c r="C94" s="414">
        <f t="shared" ref="C94:V94" si="7">C95+C107</f>
        <v>0</v>
      </c>
      <c r="D94" s="414">
        <f t="shared" si="7"/>
        <v>271.63383000000005</v>
      </c>
      <c r="E94" s="414">
        <f t="shared" si="7"/>
        <v>8604.3522000000012</v>
      </c>
      <c r="F94" s="414">
        <f t="shared" si="7"/>
        <v>0</v>
      </c>
      <c r="G94" s="414">
        <f t="shared" si="7"/>
        <v>0</v>
      </c>
      <c r="H94" s="414">
        <f t="shared" si="7"/>
        <v>128.24052</v>
      </c>
      <c r="I94" s="414">
        <f t="shared" si="7"/>
        <v>4845.6999999999989</v>
      </c>
      <c r="J94" s="414">
        <f t="shared" si="7"/>
        <v>0</v>
      </c>
      <c r="K94" s="414">
        <f t="shared" si="7"/>
        <v>0</v>
      </c>
      <c r="L94" s="414">
        <f t="shared" si="7"/>
        <v>360.43</v>
      </c>
      <c r="M94" s="414">
        <f t="shared" si="7"/>
        <v>3705.2867999999999</v>
      </c>
      <c r="N94" s="414">
        <f t="shared" si="7"/>
        <v>0</v>
      </c>
      <c r="O94" s="414">
        <f t="shared" si="7"/>
        <v>0</v>
      </c>
      <c r="P94" s="414">
        <f t="shared" si="7"/>
        <v>2077.7109999999998</v>
      </c>
      <c r="Q94" s="414">
        <f t="shared" si="7"/>
        <v>3698.3270000000002</v>
      </c>
      <c r="R94" s="414">
        <f t="shared" si="7"/>
        <v>0</v>
      </c>
      <c r="S94" s="414">
        <f t="shared" si="7"/>
        <v>0</v>
      </c>
      <c r="T94" s="414">
        <f t="shared" si="7"/>
        <v>650.93500000000006</v>
      </c>
      <c r="U94" s="414">
        <f t="shared" si="7"/>
        <v>4100.8873426601003</v>
      </c>
      <c r="V94" s="414">
        <f t="shared" si="7"/>
        <v>0</v>
      </c>
    </row>
    <row r="95" spans="1:22" s="400" customFormat="1" x14ac:dyDescent="0.35">
      <c r="A95" s="405" t="s">
        <v>110</v>
      </c>
      <c r="B95" s="406" t="s">
        <v>72</v>
      </c>
      <c r="C95" s="407">
        <f t="shared" ref="C95:V95" si="8">SUM(C96:C106)</f>
        <v>0</v>
      </c>
      <c r="D95" s="407">
        <f t="shared" si="8"/>
        <v>271.58483000000007</v>
      </c>
      <c r="E95" s="407">
        <f t="shared" si="8"/>
        <v>3019.5684000000001</v>
      </c>
      <c r="F95" s="407">
        <f t="shared" si="8"/>
        <v>0</v>
      </c>
      <c r="G95" s="407">
        <f t="shared" si="8"/>
        <v>0</v>
      </c>
      <c r="H95" s="407">
        <f t="shared" si="8"/>
        <v>128.02852000000001</v>
      </c>
      <c r="I95" s="407">
        <f t="shared" si="8"/>
        <v>2463.7099999999996</v>
      </c>
      <c r="J95" s="407">
        <f t="shared" si="8"/>
        <v>0</v>
      </c>
      <c r="K95" s="407">
        <f t="shared" si="8"/>
        <v>0</v>
      </c>
      <c r="L95" s="407">
        <f t="shared" si="8"/>
        <v>360.279</v>
      </c>
      <c r="M95" s="407">
        <f t="shared" si="8"/>
        <v>2520.3399999999997</v>
      </c>
      <c r="N95" s="407">
        <f t="shared" si="8"/>
        <v>0</v>
      </c>
      <c r="O95" s="407">
        <f t="shared" si="8"/>
        <v>0</v>
      </c>
      <c r="P95" s="407">
        <f t="shared" si="8"/>
        <v>2077.56</v>
      </c>
      <c r="Q95" s="407">
        <f t="shared" si="8"/>
        <v>2561.4830000000002</v>
      </c>
      <c r="R95" s="407">
        <f t="shared" si="8"/>
        <v>0</v>
      </c>
      <c r="S95" s="407">
        <f t="shared" si="8"/>
        <v>0</v>
      </c>
      <c r="T95" s="407">
        <f t="shared" si="8"/>
        <v>650.26900000000001</v>
      </c>
      <c r="U95" s="407">
        <f t="shared" si="8"/>
        <v>2878.7809833330002</v>
      </c>
      <c r="V95" s="407">
        <f t="shared" si="8"/>
        <v>0</v>
      </c>
    </row>
    <row r="96" spans="1:22" s="400" customFormat="1" ht="29.25" customHeight="1" x14ac:dyDescent="0.35">
      <c r="A96" s="408" t="s">
        <v>111</v>
      </c>
      <c r="B96" s="409" t="s">
        <v>72</v>
      </c>
      <c r="C96" s="410">
        <v>0</v>
      </c>
      <c r="D96" s="410">
        <v>0</v>
      </c>
      <c r="E96" s="410">
        <v>461.649</v>
      </c>
      <c r="F96" s="410">
        <v>0</v>
      </c>
      <c r="G96" s="410">
        <v>0</v>
      </c>
      <c r="H96" s="410">
        <v>0</v>
      </c>
      <c r="I96" s="410">
        <v>318.35700000000003</v>
      </c>
      <c r="J96" s="410">
        <v>0</v>
      </c>
      <c r="K96" s="410">
        <v>0</v>
      </c>
      <c r="L96" s="410">
        <v>0</v>
      </c>
      <c r="M96" s="410">
        <v>361.70699999999999</v>
      </c>
      <c r="N96" s="410">
        <v>0</v>
      </c>
      <c r="O96" s="410">
        <v>0</v>
      </c>
      <c r="P96" s="410">
        <v>0</v>
      </c>
      <c r="Q96" s="410">
        <v>176.13799999999998</v>
      </c>
      <c r="R96" s="410">
        <v>0</v>
      </c>
      <c r="S96" s="410">
        <v>0</v>
      </c>
      <c r="T96" s="410">
        <v>0</v>
      </c>
      <c r="U96" s="410">
        <v>238.531983333</v>
      </c>
      <c r="V96" s="410">
        <v>0</v>
      </c>
    </row>
    <row r="97" spans="1:22" s="400" customFormat="1" x14ac:dyDescent="0.35">
      <c r="A97" s="396" t="s">
        <v>112</v>
      </c>
      <c r="B97" s="409" t="s">
        <v>72</v>
      </c>
      <c r="C97" s="410">
        <v>0</v>
      </c>
      <c r="D97" s="410">
        <v>0</v>
      </c>
      <c r="E97" s="410">
        <v>0</v>
      </c>
      <c r="F97" s="410">
        <v>0</v>
      </c>
      <c r="G97" s="410">
        <v>0</v>
      </c>
      <c r="H97" s="410">
        <v>0</v>
      </c>
      <c r="I97" s="410">
        <v>0</v>
      </c>
      <c r="J97" s="410">
        <v>0</v>
      </c>
      <c r="K97" s="410">
        <v>0</v>
      </c>
      <c r="L97" s="410">
        <v>0</v>
      </c>
      <c r="M97" s="410">
        <v>0</v>
      </c>
      <c r="N97" s="410">
        <v>0</v>
      </c>
      <c r="O97" s="410">
        <v>0</v>
      </c>
      <c r="P97" s="410">
        <v>0</v>
      </c>
      <c r="Q97" s="410">
        <v>0</v>
      </c>
      <c r="R97" s="410">
        <v>0</v>
      </c>
      <c r="S97" s="410">
        <v>0</v>
      </c>
      <c r="T97" s="410">
        <v>0</v>
      </c>
      <c r="U97" s="410">
        <v>0</v>
      </c>
      <c r="V97" s="410">
        <v>0</v>
      </c>
    </row>
    <row r="98" spans="1:22" s="400" customFormat="1" x14ac:dyDescent="0.35">
      <c r="A98" s="396" t="s">
        <v>113</v>
      </c>
      <c r="B98" s="409" t="s">
        <v>72</v>
      </c>
      <c r="C98" s="410">
        <v>0</v>
      </c>
      <c r="D98" s="410">
        <v>0</v>
      </c>
      <c r="E98" s="410">
        <v>0</v>
      </c>
      <c r="F98" s="410">
        <v>0</v>
      </c>
      <c r="G98" s="410">
        <v>0</v>
      </c>
      <c r="H98" s="410">
        <v>0.23500000000000001</v>
      </c>
      <c r="I98" s="410">
        <v>0</v>
      </c>
      <c r="J98" s="410">
        <v>0</v>
      </c>
      <c r="K98" s="410">
        <v>0</v>
      </c>
      <c r="L98" s="410">
        <v>0.38600000000000001</v>
      </c>
      <c r="M98" s="410">
        <v>0</v>
      </c>
      <c r="N98" s="410">
        <v>0</v>
      </c>
      <c r="O98" s="410">
        <v>0</v>
      </c>
      <c r="P98" s="410">
        <v>0.312</v>
      </c>
      <c r="Q98" s="410">
        <v>0</v>
      </c>
      <c r="R98" s="410">
        <v>0</v>
      </c>
      <c r="S98" s="410">
        <v>0</v>
      </c>
      <c r="T98" s="410">
        <v>0</v>
      </c>
      <c r="U98" s="410">
        <v>0</v>
      </c>
      <c r="V98" s="410">
        <v>0</v>
      </c>
    </row>
    <row r="99" spans="1:22" s="400" customFormat="1" x14ac:dyDescent="0.35">
      <c r="A99" s="396" t="s">
        <v>114</v>
      </c>
      <c r="B99" s="409" t="s">
        <v>72</v>
      </c>
      <c r="C99" s="410">
        <v>0</v>
      </c>
      <c r="D99" s="410">
        <v>56.708000000000006</v>
      </c>
      <c r="E99" s="410">
        <v>51.298999999999999</v>
      </c>
      <c r="F99" s="410">
        <v>0</v>
      </c>
      <c r="G99" s="410">
        <v>0</v>
      </c>
      <c r="H99" s="410">
        <v>44</v>
      </c>
      <c r="I99" s="410">
        <v>2.1310000000000002</v>
      </c>
      <c r="J99" s="410">
        <v>0</v>
      </c>
      <c r="K99" s="410">
        <v>0</v>
      </c>
      <c r="L99" s="410">
        <v>0.22800000000000004</v>
      </c>
      <c r="M99" s="410">
        <v>0</v>
      </c>
      <c r="N99" s="410">
        <v>0</v>
      </c>
      <c r="O99" s="410">
        <v>0</v>
      </c>
      <c r="P99" s="410">
        <v>0.16300000000000001</v>
      </c>
      <c r="Q99" s="410">
        <v>0</v>
      </c>
      <c r="R99" s="410">
        <v>0</v>
      </c>
      <c r="S99" s="410">
        <v>0</v>
      </c>
      <c r="T99" s="410">
        <v>0.28000000000000003</v>
      </c>
      <c r="U99" s="410">
        <v>0</v>
      </c>
      <c r="V99" s="410">
        <v>0</v>
      </c>
    </row>
    <row r="100" spans="1:22" s="400" customFormat="1" x14ac:dyDescent="0.35">
      <c r="A100" s="396" t="s">
        <v>115</v>
      </c>
      <c r="B100" s="409" t="s">
        <v>72</v>
      </c>
      <c r="C100" s="410">
        <v>0</v>
      </c>
      <c r="D100" s="410">
        <v>0</v>
      </c>
      <c r="E100" s="410">
        <v>260.35000000000002</v>
      </c>
      <c r="F100" s="410">
        <v>0</v>
      </c>
      <c r="G100" s="410">
        <v>0</v>
      </c>
      <c r="H100" s="410">
        <v>0</v>
      </c>
      <c r="I100" s="410">
        <v>307.97300000000001</v>
      </c>
      <c r="J100" s="410">
        <v>0</v>
      </c>
      <c r="K100" s="410">
        <v>0</v>
      </c>
      <c r="L100" s="410">
        <v>0</v>
      </c>
      <c r="M100" s="410">
        <v>536.79700000000003</v>
      </c>
      <c r="N100" s="410">
        <v>0</v>
      </c>
      <c r="O100" s="410">
        <v>0</v>
      </c>
      <c r="P100" s="410">
        <v>0</v>
      </c>
      <c r="Q100" s="410">
        <v>709.221</v>
      </c>
      <c r="R100" s="410">
        <v>0</v>
      </c>
      <c r="S100" s="410">
        <v>0</v>
      </c>
      <c r="T100" s="410">
        <v>0</v>
      </c>
      <c r="U100" s="410">
        <v>40.917000000000002</v>
      </c>
      <c r="V100" s="410">
        <v>0</v>
      </c>
    </row>
    <row r="101" spans="1:22" s="400" customFormat="1" x14ac:dyDescent="0.35">
      <c r="A101" s="396" t="s">
        <v>116</v>
      </c>
      <c r="B101" s="409" t="s">
        <v>72</v>
      </c>
      <c r="C101" s="410">
        <v>0</v>
      </c>
      <c r="D101" s="410">
        <v>2.35</v>
      </c>
      <c r="E101" s="410">
        <v>2.306</v>
      </c>
      <c r="F101" s="410">
        <v>0</v>
      </c>
      <c r="G101" s="410">
        <v>0</v>
      </c>
      <c r="H101" s="410">
        <v>12</v>
      </c>
      <c r="I101" s="410">
        <v>1.4060000000000001</v>
      </c>
      <c r="J101" s="410">
        <v>0</v>
      </c>
      <c r="K101" s="410">
        <v>0</v>
      </c>
      <c r="L101" s="410">
        <v>5.8908000000000005</v>
      </c>
      <c r="M101" s="410">
        <v>0</v>
      </c>
      <c r="N101" s="410">
        <v>0</v>
      </c>
      <c r="O101" s="410">
        <v>0</v>
      </c>
      <c r="P101" s="410">
        <v>2.5559999999999996</v>
      </c>
      <c r="Q101" s="410">
        <v>0</v>
      </c>
      <c r="R101" s="410">
        <v>0</v>
      </c>
      <c r="S101" s="410">
        <v>0</v>
      </c>
      <c r="T101" s="410">
        <v>0.85</v>
      </c>
      <c r="U101" s="410">
        <v>0</v>
      </c>
      <c r="V101" s="410">
        <v>0</v>
      </c>
    </row>
    <row r="102" spans="1:22" s="400" customFormat="1" x14ac:dyDescent="0.35">
      <c r="A102" s="396" t="s">
        <v>117</v>
      </c>
      <c r="B102" s="409" t="s">
        <v>72</v>
      </c>
      <c r="C102" s="410">
        <v>0</v>
      </c>
      <c r="D102" s="410">
        <v>16.176830000000002</v>
      </c>
      <c r="E102" s="410">
        <v>2234.5750000000003</v>
      </c>
      <c r="F102" s="410">
        <v>0</v>
      </c>
      <c r="G102" s="410">
        <v>0</v>
      </c>
      <c r="H102" s="410">
        <v>16.945519999999998</v>
      </c>
      <c r="I102" s="410">
        <v>1831.4559999999999</v>
      </c>
      <c r="J102" s="410">
        <v>0</v>
      </c>
      <c r="K102" s="410">
        <v>0</v>
      </c>
      <c r="L102" s="410">
        <v>31.257199999999994</v>
      </c>
      <c r="M102" s="410">
        <v>1613.5659999999998</v>
      </c>
      <c r="N102" s="410">
        <v>0</v>
      </c>
      <c r="O102" s="410">
        <v>0</v>
      </c>
      <c r="P102" s="410">
        <v>16.166999999999998</v>
      </c>
      <c r="Q102" s="410">
        <v>1672.5160000000001</v>
      </c>
      <c r="R102" s="410">
        <v>0</v>
      </c>
      <c r="S102" s="410">
        <v>0</v>
      </c>
      <c r="T102" s="410">
        <v>22.808999999999997</v>
      </c>
      <c r="U102" s="410">
        <v>2599.2730000000001</v>
      </c>
      <c r="V102" s="410">
        <v>0</v>
      </c>
    </row>
    <row r="103" spans="1:22" s="400" customFormat="1" x14ac:dyDescent="0.35">
      <c r="A103" s="396" t="s">
        <v>118</v>
      </c>
      <c r="B103" s="409" t="s">
        <v>72</v>
      </c>
      <c r="C103" s="410">
        <v>0</v>
      </c>
      <c r="D103" s="410">
        <v>1.68</v>
      </c>
      <c r="E103" s="410">
        <v>0</v>
      </c>
      <c r="F103" s="410">
        <v>0</v>
      </c>
      <c r="G103" s="410">
        <v>0</v>
      </c>
      <c r="H103" s="410">
        <v>31.77</v>
      </c>
      <c r="I103" s="410">
        <v>0</v>
      </c>
      <c r="J103" s="410">
        <v>0</v>
      </c>
      <c r="K103" s="410">
        <v>0</v>
      </c>
      <c r="L103" s="410">
        <v>1.6689999999999998</v>
      </c>
      <c r="M103" s="410">
        <v>0</v>
      </c>
      <c r="N103" s="410">
        <v>0</v>
      </c>
      <c r="O103" s="410">
        <v>0</v>
      </c>
      <c r="P103" s="410">
        <v>0.17199999999999999</v>
      </c>
      <c r="Q103" s="410">
        <v>0</v>
      </c>
      <c r="R103" s="410">
        <v>0</v>
      </c>
      <c r="S103" s="410">
        <v>0</v>
      </c>
      <c r="T103" s="410">
        <v>0.34399999999999997</v>
      </c>
      <c r="U103" s="410">
        <v>0</v>
      </c>
      <c r="V103" s="410">
        <v>0</v>
      </c>
    </row>
    <row r="104" spans="1:22" s="400" customFormat="1" x14ac:dyDescent="0.35">
      <c r="A104" s="396" t="s">
        <v>119</v>
      </c>
      <c r="B104" s="409" t="s">
        <v>72</v>
      </c>
      <c r="C104" s="410">
        <v>0</v>
      </c>
      <c r="D104" s="410">
        <v>0.66</v>
      </c>
      <c r="E104" s="410">
        <v>9.3894000000000002</v>
      </c>
      <c r="F104" s="410">
        <v>0</v>
      </c>
      <c r="G104" s="410">
        <v>0</v>
      </c>
      <c r="H104" s="410">
        <v>1.25</v>
      </c>
      <c r="I104" s="410">
        <v>0.68700000000000006</v>
      </c>
      <c r="J104" s="410">
        <v>0</v>
      </c>
      <c r="K104" s="410">
        <v>0</v>
      </c>
      <c r="L104" s="410">
        <v>9.9000000000000005E-2</v>
      </c>
      <c r="M104" s="410">
        <v>2.27</v>
      </c>
      <c r="N104" s="410">
        <v>0</v>
      </c>
      <c r="O104" s="410">
        <v>0</v>
      </c>
      <c r="P104" s="410">
        <v>0</v>
      </c>
      <c r="Q104" s="410">
        <v>9.8000000000000004E-2</v>
      </c>
      <c r="R104" s="410">
        <v>0</v>
      </c>
      <c r="S104" s="410">
        <v>0</v>
      </c>
      <c r="T104" s="410">
        <v>0.186</v>
      </c>
      <c r="U104" s="410">
        <v>5.8999999999999997E-2</v>
      </c>
      <c r="V104" s="410">
        <v>0</v>
      </c>
    </row>
    <row r="105" spans="1:22" s="400" customFormat="1" x14ac:dyDescent="0.35">
      <c r="A105" s="396" t="s">
        <v>120</v>
      </c>
      <c r="B105" s="409" t="s">
        <v>72</v>
      </c>
      <c r="C105" s="410">
        <v>0</v>
      </c>
      <c r="D105" s="410">
        <v>2.1000000000000001E-2</v>
      </c>
      <c r="E105" s="410">
        <v>0</v>
      </c>
      <c r="F105" s="410">
        <v>0</v>
      </c>
      <c r="G105" s="410">
        <v>0</v>
      </c>
      <c r="H105" s="410">
        <v>0.04</v>
      </c>
      <c r="I105" s="410">
        <v>0</v>
      </c>
      <c r="J105" s="410">
        <v>0</v>
      </c>
      <c r="K105" s="410">
        <v>0</v>
      </c>
      <c r="L105" s="410">
        <v>0.02</v>
      </c>
      <c r="M105" s="410">
        <v>0</v>
      </c>
      <c r="N105" s="410">
        <v>0</v>
      </c>
      <c r="O105" s="410">
        <v>0</v>
      </c>
      <c r="P105" s="410">
        <v>0</v>
      </c>
      <c r="Q105" s="410">
        <v>0</v>
      </c>
      <c r="R105" s="410">
        <v>0</v>
      </c>
      <c r="S105" s="410">
        <v>0</v>
      </c>
      <c r="T105" s="410">
        <v>0</v>
      </c>
      <c r="U105" s="410">
        <v>0</v>
      </c>
      <c r="V105" s="410">
        <v>0</v>
      </c>
    </row>
    <row r="106" spans="1:22" s="400" customFormat="1" x14ac:dyDescent="0.35">
      <c r="A106" s="396" t="s">
        <v>121</v>
      </c>
      <c r="B106" s="409" t="s">
        <v>72</v>
      </c>
      <c r="C106" s="410">
        <v>0</v>
      </c>
      <c r="D106" s="410">
        <v>193.98900000000003</v>
      </c>
      <c r="E106" s="410">
        <v>0</v>
      </c>
      <c r="F106" s="410">
        <v>0</v>
      </c>
      <c r="G106" s="410">
        <v>0</v>
      </c>
      <c r="H106" s="410">
        <v>21.788</v>
      </c>
      <c r="I106" s="410">
        <v>1.7</v>
      </c>
      <c r="J106" s="410">
        <v>0</v>
      </c>
      <c r="K106" s="410">
        <v>0</v>
      </c>
      <c r="L106" s="410">
        <v>320.72899999999998</v>
      </c>
      <c r="M106" s="410">
        <v>6</v>
      </c>
      <c r="N106" s="410">
        <v>0</v>
      </c>
      <c r="O106" s="410">
        <v>0</v>
      </c>
      <c r="P106" s="433">
        <v>2058.19</v>
      </c>
      <c r="Q106" s="433">
        <v>3.51</v>
      </c>
      <c r="R106" s="410">
        <v>0</v>
      </c>
      <c r="S106" s="410">
        <v>0</v>
      </c>
      <c r="T106" s="433">
        <v>625.79999999999995</v>
      </c>
      <c r="U106" s="433">
        <v>0</v>
      </c>
      <c r="V106" s="410">
        <v>0</v>
      </c>
    </row>
    <row r="107" spans="1:22" s="432" customFormat="1" x14ac:dyDescent="0.35">
      <c r="A107" s="405" t="s">
        <v>122</v>
      </c>
      <c r="B107" s="406" t="s">
        <v>72</v>
      </c>
      <c r="C107" s="407">
        <f t="shared" ref="C107:V107" si="9">SUM(C108:C116)</f>
        <v>0</v>
      </c>
      <c r="D107" s="407">
        <f t="shared" si="9"/>
        <v>4.9000000000000002E-2</v>
      </c>
      <c r="E107" s="407">
        <f t="shared" si="9"/>
        <v>5584.7838000000002</v>
      </c>
      <c r="F107" s="407">
        <f t="shared" si="9"/>
        <v>0</v>
      </c>
      <c r="G107" s="407">
        <f t="shared" si="9"/>
        <v>0</v>
      </c>
      <c r="H107" s="407">
        <f t="shared" si="9"/>
        <v>0.21200000000000002</v>
      </c>
      <c r="I107" s="407">
        <f t="shared" si="9"/>
        <v>2381.9899999999998</v>
      </c>
      <c r="J107" s="407">
        <f t="shared" si="9"/>
        <v>0</v>
      </c>
      <c r="K107" s="407">
        <f t="shared" si="9"/>
        <v>0</v>
      </c>
      <c r="L107" s="407">
        <f t="shared" si="9"/>
        <v>0.151</v>
      </c>
      <c r="M107" s="407">
        <f t="shared" si="9"/>
        <v>1184.9467999999999</v>
      </c>
      <c r="N107" s="407">
        <f t="shared" si="9"/>
        <v>0</v>
      </c>
      <c r="O107" s="407">
        <f t="shared" si="9"/>
        <v>0</v>
      </c>
      <c r="P107" s="407">
        <f t="shared" si="9"/>
        <v>0.151</v>
      </c>
      <c r="Q107" s="407">
        <f t="shared" si="9"/>
        <v>1136.8440000000001</v>
      </c>
      <c r="R107" s="407">
        <f t="shared" si="9"/>
        <v>0</v>
      </c>
      <c r="S107" s="407">
        <f t="shared" si="9"/>
        <v>0</v>
      </c>
      <c r="T107" s="407">
        <f t="shared" si="9"/>
        <v>0.66599999999999993</v>
      </c>
      <c r="U107" s="407">
        <f t="shared" si="9"/>
        <v>1222.1063593270999</v>
      </c>
      <c r="V107" s="407">
        <f t="shared" si="9"/>
        <v>0</v>
      </c>
    </row>
    <row r="108" spans="1:22" s="400" customFormat="1" ht="28.5" customHeight="1" x14ac:dyDescent="0.35">
      <c r="A108" s="408" t="s">
        <v>111</v>
      </c>
      <c r="B108" s="409" t="s">
        <v>72</v>
      </c>
      <c r="C108" s="410">
        <v>0</v>
      </c>
      <c r="D108" s="410">
        <v>0</v>
      </c>
      <c r="E108" s="410">
        <v>223.17599999999999</v>
      </c>
      <c r="F108" s="410">
        <v>0</v>
      </c>
      <c r="G108" s="410">
        <v>0</v>
      </c>
      <c r="H108" s="410">
        <v>0</v>
      </c>
      <c r="I108" s="410">
        <v>439.94700000000006</v>
      </c>
      <c r="J108" s="410">
        <v>0</v>
      </c>
      <c r="K108" s="410">
        <v>0</v>
      </c>
      <c r="L108" s="410">
        <v>0</v>
      </c>
      <c r="M108" s="410">
        <v>228.1088</v>
      </c>
      <c r="N108" s="410">
        <v>0</v>
      </c>
      <c r="O108" s="410">
        <v>0</v>
      </c>
      <c r="P108" s="410">
        <v>0</v>
      </c>
      <c r="Q108" s="410">
        <v>204.68099999999998</v>
      </c>
      <c r="R108" s="410">
        <v>0</v>
      </c>
      <c r="S108" s="410">
        <v>0</v>
      </c>
      <c r="T108" s="410">
        <v>0</v>
      </c>
      <c r="U108" s="410">
        <v>209.86919233749998</v>
      </c>
      <c r="V108" s="410">
        <v>0</v>
      </c>
    </row>
    <row r="109" spans="1:22" s="400" customFormat="1" x14ac:dyDescent="0.35">
      <c r="A109" s="396" t="s">
        <v>112</v>
      </c>
      <c r="B109" s="409" t="s">
        <v>72</v>
      </c>
      <c r="C109" s="410">
        <v>0</v>
      </c>
      <c r="D109" s="410">
        <v>0</v>
      </c>
      <c r="E109" s="410">
        <v>0</v>
      </c>
      <c r="F109" s="410">
        <v>0</v>
      </c>
      <c r="G109" s="410">
        <v>0</v>
      </c>
      <c r="H109" s="410">
        <v>0</v>
      </c>
      <c r="I109" s="410">
        <v>0</v>
      </c>
      <c r="J109" s="410">
        <v>0</v>
      </c>
      <c r="K109" s="410">
        <v>0</v>
      </c>
      <c r="L109" s="410">
        <v>0</v>
      </c>
      <c r="M109" s="410">
        <v>0</v>
      </c>
      <c r="N109" s="410">
        <v>0</v>
      </c>
      <c r="O109" s="410">
        <v>0</v>
      </c>
      <c r="P109" s="410">
        <v>0</v>
      </c>
      <c r="Q109" s="410">
        <v>0</v>
      </c>
      <c r="R109" s="410">
        <v>0</v>
      </c>
      <c r="S109" s="410">
        <v>0</v>
      </c>
      <c r="T109" s="410">
        <v>0</v>
      </c>
      <c r="U109" s="410">
        <v>0</v>
      </c>
      <c r="V109" s="410">
        <v>0</v>
      </c>
    </row>
    <row r="110" spans="1:22" s="400" customFormat="1" x14ac:dyDescent="0.35">
      <c r="A110" s="396" t="s">
        <v>113</v>
      </c>
      <c r="B110" s="409" t="s">
        <v>72</v>
      </c>
      <c r="C110" s="410">
        <v>0</v>
      </c>
      <c r="D110" s="410">
        <v>0</v>
      </c>
      <c r="E110" s="410">
        <v>0</v>
      </c>
      <c r="F110" s="410">
        <v>0</v>
      </c>
      <c r="G110" s="410">
        <v>0</v>
      </c>
      <c r="H110" s="410">
        <v>0</v>
      </c>
      <c r="I110" s="410">
        <v>0</v>
      </c>
      <c r="J110" s="410">
        <v>0</v>
      </c>
      <c r="K110" s="410">
        <v>0</v>
      </c>
      <c r="L110" s="410">
        <v>0</v>
      </c>
      <c r="M110" s="410">
        <v>0</v>
      </c>
      <c r="N110" s="410">
        <v>0</v>
      </c>
      <c r="O110" s="410">
        <v>0</v>
      </c>
      <c r="P110" s="410">
        <v>0</v>
      </c>
      <c r="Q110" s="410">
        <v>0</v>
      </c>
      <c r="R110" s="410">
        <v>0</v>
      </c>
      <c r="S110" s="410">
        <v>0</v>
      </c>
      <c r="T110" s="410">
        <v>0</v>
      </c>
      <c r="U110" s="410">
        <v>0</v>
      </c>
      <c r="V110" s="410">
        <v>0</v>
      </c>
    </row>
    <row r="111" spans="1:22" s="400" customFormat="1" x14ac:dyDescent="0.35">
      <c r="A111" s="396" t="s">
        <v>116</v>
      </c>
      <c r="B111" s="409" t="s">
        <v>72</v>
      </c>
      <c r="C111" s="410">
        <v>0</v>
      </c>
      <c r="D111" s="410">
        <v>0</v>
      </c>
      <c r="E111" s="410">
        <v>13.25</v>
      </c>
      <c r="F111" s="410">
        <v>0</v>
      </c>
      <c r="G111" s="410">
        <v>0</v>
      </c>
      <c r="H111" s="410">
        <v>0</v>
      </c>
      <c r="I111" s="410">
        <v>105.98</v>
      </c>
      <c r="J111" s="410">
        <v>0</v>
      </c>
      <c r="K111" s="410">
        <v>0</v>
      </c>
      <c r="L111" s="410">
        <v>0</v>
      </c>
      <c r="M111" s="410">
        <v>63.5</v>
      </c>
      <c r="N111" s="410">
        <v>0</v>
      </c>
      <c r="O111" s="410">
        <v>0</v>
      </c>
      <c r="P111" s="410">
        <v>0</v>
      </c>
      <c r="Q111" s="410">
        <v>48.3</v>
      </c>
      <c r="R111" s="410">
        <v>0</v>
      </c>
      <c r="S111" s="410">
        <v>0</v>
      </c>
      <c r="T111" s="410">
        <v>0</v>
      </c>
      <c r="U111" s="410">
        <v>0</v>
      </c>
      <c r="V111" s="410">
        <v>0</v>
      </c>
    </row>
    <row r="112" spans="1:22" s="400" customFormat="1" x14ac:dyDescent="0.35">
      <c r="A112" s="396" t="s">
        <v>117</v>
      </c>
      <c r="B112" s="409" t="s">
        <v>72</v>
      </c>
      <c r="C112" s="410">
        <v>0</v>
      </c>
      <c r="D112" s="410">
        <v>0</v>
      </c>
      <c r="E112" s="410">
        <v>2026.3738000000001</v>
      </c>
      <c r="F112" s="410">
        <v>0</v>
      </c>
      <c r="G112" s="410">
        <v>0</v>
      </c>
      <c r="H112" s="410">
        <v>0</v>
      </c>
      <c r="I112" s="410">
        <v>1704.1409999999998</v>
      </c>
      <c r="J112" s="410">
        <v>0</v>
      </c>
      <c r="K112" s="410">
        <v>0</v>
      </c>
      <c r="L112" s="410">
        <v>7.0000000000000007E-2</v>
      </c>
      <c r="M112" s="410">
        <v>821.14299999999992</v>
      </c>
      <c r="N112" s="410">
        <v>0</v>
      </c>
      <c r="O112" s="410">
        <v>0</v>
      </c>
      <c r="P112" s="410">
        <v>1.2999999999999999E-2</v>
      </c>
      <c r="Q112" s="410">
        <v>821.14599999999984</v>
      </c>
      <c r="R112" s="410">
        <v>0</v>
      </c>
      <c r="S112" s="410">
        <v>0</v>
      </c>
      <c r="T112" s="410">
        <v>2.1000000000000001E-2</v>
      </c>
      <c r="U112" s="410">
        <v>781.78816698960009</v>
      </c>
      <c r="V112" s="410">
        <v>0</v>
      </c>
    </row>
    <row r="113" spans="1:22" s="400" customFormat="1" x14ac:dyDescent="0.35">
      <c r="A113" s="396" t="s">
        <v>118</v>
      </c>
      <c r="B113" s="409" t="s">
        <v>72</v>
      </c>
      <c r="C113" s="410">
        <v>0</v>
      </c>
      <c r="D113" s="410">
        <v>0</v>
      </c>
      <c r="E113" s="410">
        <v>66.872</v>
      </c>
      <c r="F113" s="410">
        <v>0</v>
      </c>
      <c r="G113" s="410">
        <v>0</v>
      </c>
      <c r="H113" s="410">
        <v>0.1</v>
      </c>
      <c r="I113" s="410">
        <v>48.72</v>
      </c>
      <c r="J113" s="410">
        <v>0</v>
      </c>
      <c r="K113" s="410">
        <v>0</v>
      </c>
      <c r="L113" s="410">
        <v>0.01</v>
      </c>
      <c r="M113" s="410">
        <v>34.79</v>
      </c>
      <c r="N113" s="410">
        <v>0</v>
      </c>
      <c r="O113" s="410">
        <v>0</v>
      </c>
      <c r="P113" s="410">
        <v>1.2E-2</v>
      </c>
      <c r="Q113" s="410">
        <v>26.228999999999999</v>
      </c>
      <c r="R113" s="410">
        <v>0</v>
      </c>
      <c r="S113" s="410">
        <v>0</v>
      </c>
      <c r="T113" s="410">
        <v>0.33799999999999997</v>
      </c>
      <c r="U113" s="410">
        <v>33.752999999999993</v>
      </c>
      <c r="V113" s="410">
        <v>0</v>
      </c>
    </row>
    <row r="114" spans="1:22" s="400" customFormat="1" x14ac:dyDescent="0.35">
      <c r="A114" s="396" t="s">
        <v>119</v>
      </c>
      <c r="B114" s="409" t="s">
        <v>72</v>
      </c>
      <c r="C114" s="410">
        <v>0</v>
      </c>
      <c r="D114" s="410">
        <v>4.9000000000000002E-2</v>
      </c>
      <c r="E114" s="410">
        <v>15.148</v>
      </c>
      <c r="F114" s="410">
        <v>0</v>
      </c>
      <c r="G114" s="410">
        <v>0</v>
      </c>
      <c r="H114" s="410">
        <v>0.112</v>
      </c>
      <c r="I114" s="410">
        <v>13.382000000000001</v>
      </c>
      <c r="J114" s="410">
        <v>0</v>
      </c>
      <c r="K114" s="410">
        <v>0</v>
      </c>
      <c r="L114" s="410">
        <v>7.0999999999999994E-2</v>
      </c>
      <c r="M114" s="410">
        <v>17.329999999999998</v>
      </c>
      <c r="N114" s="410">
        <v>0</v>
      </c>
      <c r="O114" s="410">
        <v>0</v>
      </c>
      <c r="P114" s="410">
        <v>0.126</v>
      </c>
      <c r="Q114" s="410">
        <v>15.188000000000001</v>
      </c>
      <c r="R114" s="410">
        <v>0</v>
      </c>
      <c r="S114" s="410">
        <v>0</v>
      </c>
      <c r="T114" s="410">
        <v>0.307</v>
      </c>
      <c r="U114" s="410">
        <v>16.895999999999997</v>
      </c>
      <c r="V114" s="410">
        <v>0</v>
      </c>
    </row>
    <row r="115" spans="1:22" s="400" customFormat="1" x14ac:dyDescent="0.35">
      <c r="A115" s="396" t="s">
        <v>120</v>
      </c>
      <c r="B115" s="409" t="s">
        <v>72</v>
      </c>
      <c r="C115" s="410">
        <v>0</v>
      </c>
      <c r="D115" s="410">
        <v>0</v>
      </c>
      <c r="E115" s="410">
        <v>102.56600000000002</v>
      </c>
      <c r="F115" s="410">
        <v>0</v>
      </c>
      <c r="G115" s="410">
        <v>0</v>
      </c>
      <c r="H115" s="410">
        <v>0</v>
      </c>
      <c r="I115" s="410">
        <v>69.819999999999993</v>
      </c>
      <c r="J115" s="410">
        <v>0</v>
      </c>
      <c r="K115" s="410">
        <v>0</v>
      </c>
      <c r="L115" s="410">
        <v>0</v>
      </c>
      <c r="M115" s="410">
        <v>20.074999999999999</v>
      </c>
      <c r="N115" s="410">
        <v>0</v>
      </c>
      <c r="O115" s="410">
        <v>0</v>
      </c>
      <c r="P115" s="410">
        <v>0</v>
      </c>
      <c r="Q115" s="410">
        <v>21.3</v>
      </c>
      <c r="R115" s="410">
        <v>0</v>
      </c>
      <c r="S115" s="410">
        <v>0</v>
      </c>
      <c r="T115" s="410">
        <v>0</v>
      </c>
      <c r="U115" s="410">
        <v>32.799999999999997</v>
      </c>
      <c r="V115" s="410">
        <v>0</v>
      </c>
    </row>
    <row r="116" spans="1:22" s="400" customFormat="1" x14ac:dyDescent="0.35">
      <c r="A116" s="396" t="s">
        <v>121</v>
      </c>
      <c r="B116" s="409" t="s">
        <v>72</v>
      </c>
      <c r="C116" s="410">
        <v>0</v>
      </c>
      <c r="D116" s="410">
        <v>0</v>
      </c>
      <c r="E116" s="410">
        <v>3137.3980000000001</v>
      </c>
      <c r="F116" s="410">
        <v>0</v>
      </c>
      <c r="G116" s="410">
        <v>0</v>
      </c>
      <c r="H116" s="410">
        <v>0</v>
      </c>
      <c r="I116" s="410">
        <v>0</v>
      </c>
      <c r="J116" s="410">
        <v>0</v>
      </c>
      <c r="K116" s="410">
        <v>0</v>
      </c>
      <c r="L116" s="410">
        <v>0</v>
      </c>
      <c r="M116" s="410">
        <v>0</v>
      </c>
      <c r="N116" s="410">
        <v>0</v>
      </c>
      <c r="O116" s="410">
        <v>0</v>
      </c>
      <c r="P116" s="410">
        <v>0</v>
      </c>
      <c r="Q116" s="410">
        <v>0</v>
      </c>
      <c r="R116" s="410">
        <v>0</v>
      </c>
      <c r="S116" s="410">
        <v>0</v>
      </c>
      <c r="T116" s="410">
        <v>0</v>
      </c>
      <c r="U116" s="410">
        <v>147</v>
      </c>
      <c r="V116" s="410">
        <v>0</v>
      </c>
    </row>
    <row r="117" spans="1:22" customFormat="1" x14ac:dyDescent="0.3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1:22" customFormat="1" x14ac:dyDescent="0.35">
      <c r="A118" s="686"/>
      <c r="B118" s="686"/>
      <c r="C118" s="694" t="s">
        <v>163</v>
      </c>
      <c r="D118" s="695"/>
      <c r="E118" s="695"/>
      <c r="F118" s="695"/>
      <c r="G118" s="695"/>
      <c r="H118" s="695"/>
      <c r="I118" s="695"/>
      <c r="J118" s="695"/>
      <c r="K118" s="695"/>
      <c r="L118" s="695"/>
      <c r="M118" s="76"/>
      <c r="N118" s="76"/>
      <c r="O118" s="76"/>
      <c r="P118" s="76"/>
      <c r="Q118" s="76"/>
      <c r="R118" s="76"/>
      <c r="S118" s="76"/>
      <c r="T118" s="76"/>
      <c r="U118" s="76"/>
      <c r="V118" s="76"/>
    </row>
    <row r="119" spans="1:22" customFormat="1" x14ac:dyDescent="0.35">
      <c r="A119" s="686"/>
      <c r="B119" s="686"/>
      <c r="C119" s="696" t="s">
        <v>0</v>
      </c>
      <c r="D119" s="697"/>
      <c r="E119" s="696" t="s">
        <v>106</v>
      </c>
      <c r="F119" s="697"/>
      <c r="G119" s="696" t="s">
        <v>105</v>
      </c>
      <c r="H119" s="697"/>
      <c r="I119" s="694" t="s">
        <v>360</v>
      </c>
      <c r="J119" s="695"/>
      <c r="K119" s="694" t="s">
        <v>529</v>
      </c>
      <c r="L119" s="695"/>
      <c r="M119" s="76"/>
      <c r="N119" s="76"/>
      <c r="O119" s="76"/>
      <c r="P119" s="76"/>
      <c r="Q119" s="76"/>
      <c r="R119" s="76"/>
      <c r="S119" s="76"/>
      <c r="T119" s="76"/>
      <c r="U119" s="76"/>
      <c r="V119" s="76"/>
    </row>
    <row r="120" spans="1:22" customFormat="1" x14ac:dyDescent="0.35">
      <c r="A120" s="686"/>
      <c r="B120" s="686"/>
      <c r="C120" s="569" t="s">
        <v>107</v>
      </c>
      <c r="D120" s="569" t="s">
        <v>109</v>
      </c>
      <c r="E120" s="569" t="s">
        <v>107</v>
      </c>
      <c r="F120" s="569" t="s">
        <v>109</v>
      </c>
      <c r="G120" s="569" t="s">
        <v>107</v>
      </c>
      <c r="H120" s="569" t="s">
        <v>109</v>
      </c>
      <c r="I120" s="402" t="s">
        <v>107</v>
      </c>
      <c r="J120" s="402" t="s">
        <v>109</v>
      </c>
      <c r="K120" s="569" t="s">
        <v>107</v>
      </c>
      <c r="L120" s="569" t="s">
        <v>109</v>
      </c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spans="1:22" customFormat="1" ht="13.9" x14ac:dyDescent="0.4">
      <c r="A121" s="395" t="s">
        <v>162</v>
      </c>
      <c r="B121" s="403" t="s">
        <v>72</v>
      </c>
      <c r="C121" s="414">
        <f t="shared" ref="C121:L121" si="10">C122+C134</f>
        <v>3020996.3210700001</v>
      </c>
      <c r="D121" s="414">
        <f t="shared" si="10"/>
        <v>0</v>
      </c>
      <c r="E121" s="414">
        <f t="shared" si="10"/>
        <v>823.53348000000005</v>
      </c>
      <c r="F121" s="414">
        <f t="shared" si="10"/>
        <v>0</v>
      </c>
      <c r="G121" s="414">
        <f t="shared" si="10"/>
        <v>635.42520000000002</v>
      </c>
      <c r="H121" s="414">
        <f t="shared" si="10"/>
        <v>0</v>
      </c>
      <c r="I121" s="414">
        <f t="shared" si="10"/>
        <v>624.7399999999999</v>
      </c>
      <c r="J121" s="414">
        <f t="shared" si="10"/>
        <v>0</v>
      </c>
      <c r="K121" s="414">
        <f t="shared" si="10"/>
        <v>499.40900000000005</v>
      </c>
      <c r="L121" s="414">
        <f t="shared" si="10"/>
        <v>0</v>
      </c>
      <c r="M121" s="76"/>
      <c r="N121" s="76"/>
      <c r="O121" s="76"/>
      <c r="P121" s="76"/>
      <c r="Q121" s="76"/>
      <c r="R121" s="76"/>
      <c r="S121" s="76"/>
      <c r="T121" s="76"/>
      <c r="U121" s="76"/>
      <c r="V121" s="76"/>
    </row>
    <row r="122" spans="1:22" customFormat="1" x14ac:dyDescent="0.35">
      <c r="A122" s="405" t="s">
        <v>110</v>
      </c>
      <c r="B122" s="406" t="s">
        <v>72</v>
      </c>
      <c r="C122" s="425">
        <f t="shared" ref="C122:L122" si="11">SUM(C123:C133)</f>
        <v>6418.0760700000001</v>
      </c>
      <c r="D122" s="425">
        <f t="shared" si="11"/>
        <v>0</v>
      </c>
      <c r="E122" s="425">
        <f t="shared" si="11"/>
        <v>7.3234800000000018</v>
      </c>
      <c r="F122" s="425">
        <f t="shared" si="11"/>
        <v>0</v>
      </c>
      <c r="G122" s="425">
        <f t="shared" si="11"/>
        <v>1.4752000000000001</v>
      </c>
      <c r="H122" s="425">
        <f t="shared" si="11"/>
        <v>0</v>
      </c>
      <c r="I122" s="425">
        <f t="shared" si="11"/>
        <v>7.17</v>
      </c>
      <c r="J122" s="425">
        <f t="shared" si="11"/>
        <v>0</v>
      </c>
      <c r="K122" s="425">
        <f t="shared" si="11"/>
        <v>2.2090000000000001</v>
      </c>
      <c r="L122" s="425">
        <f t="shared" si="11"/>
        <v>0</v>
      </c>
      <c r="M122" s="76"/>
      <c r="N122" s="76"/>
      <c r="O122" s="76"/>
      <c r="P122" s="76"/>
      <c r="Q122" s="76"/>
      <c r="R122" s="76"/>
      <c r="S122" s="76"/>
      <c r="T122" s="76"/>
      <c r="U122" s="76"/>
      <c r="V122" s="76"/>
    </row>
    <row r="123" spans="1:22" customFormat="1" ht="28.5" customHeight="1" x14ac:dyDescent="0.35">
      <c r="A123" s="408" t="s">
        <v>111</v>
      </c>
      <c r="B123" s="409" t="s">
        <v>72</v>
      </c>
      <c r="C123" s="410">
        <v>0</v>
      </c>
      <c r="D123" s="410">
        <v>0</v>
      </c>
      <c r="E123" s="410">
        <v>0</v>
      </c>
      <c r="F123" s="410">
        <v>0</v>
      </c>
      <c r="G123" s="410">
        <v>0</v>
      </c>
      <c r="H123" s="410">
        <v>0</v>
      </c>
      <c r="I123" s="410">
        <v>0</v>
      </c>
      <c r="J123" s="410">
        <v>0</v>
      </c>
      <c r="K123" s="410">
        <v>0</v>
      </c>
      <c r="L123" s="410">
        <v>0</v>
      </c>
      <c r="M123" s="76"/>
      <c r="N123" s="76"/>
      <c r="O123" s="76"/>
      <c r="P123" s="76"/>
      <c r="Q123" s="76"/>
      <c r="R123" s="76"/>
      <c r="S123" s="76"/>
      <c r="T123" s="76"/>
      <c r="U123" s="76"/>
      <c r="V123" s="76"/>
    </row>
    <row r="124" spans="1:22" customFormat="1" x14ac:dyDescent="0.35">
      <c r="A124" s="396" t="s">
        <v>112</v>
      </c>
      <c r="B124" s="409" t="s">
        <v>72</v>
      </c>
      <c r="C124" s="426">
        <v>7.0000000000000007E-5</v>
      </c>
      <c r="D124" s="426">
        <v>0</v>
      </c>
      <c r="E124" s="426">
        <v>0.22508</v>
      </c>
      <c r="F124" s="426">
        <v>0</v>
      </c>
      <c r="G124" s="426">
        <v>5.5800000000000002E-2</v>
      </c>
      <c r="H124" s="426">
        <v>0</v>
      </c>
      <c r="I124" s="426">
        <v>9.9000000000000005E-2</v>
      </c>
      <c r="J124" s="426">
        <v>0</v>
      </c>
      <c r="K124" s="426">
        <v>0</v>
      </c>
      <c r="L124" s="426">
        <v>0</v>
      </c>
      <c r="M124" s="76"/>
      <c r="N124" s="76"/>
      <c r="O124" s="76"/>
      <c r="P124" s="76"/>
      <c r="Q124" s="76"/>
      <c r="R124" s="76"/>
      <c r="S124" s="76"/>
      <c r="T124" s="76"/>
      <c r="U124" s="76"/>
      <c r="V124" s="76"/>
    </row>
    <row r="125" spans="1:22" customFormat="1" x14ac:dyDescent="0.35">
      <c r="A125" s="396" t="s">
        <v>113</v>
      </c>
      <c r="B125" s="409" t="s">
        <v>72</v>
      </c>
      <c r="C125" s="426">
        <v>0</v>
      </c>
      <c r="D125" s="426">
        <v>0</v>
      </c>
      <c r="E125" s="426">
        <v>0</v>
      </c>
      <c r="F125" s="426">
        <v>0</v>
      </c>
      <c r="G125" s="426">
        <v>0</v>
      </c>
      <c r="H125" s="426">
        <v>0</v>
      </c>
      <c r="I125" s="426">
        <v>0</v>
      </c>
      <c r="J125" s="426">
        <v>0</v>
      </c>
      <c r="K125" s="426">
        <v>0</v>
      </c>
      <c r="L125" s="426">
        <v>0</v>
      </c>
      <c r="M125" s="76"/>
      <c r="N125" s="76"/>
      <c r="O125" s="76"/>
      <c r="P125" s="76"/>
      <c r="Q125" s="76"/>
      <c r="R125" s="76"/>
      <c r="S125" s="76"/>
      <c r="T125" s="76"/>
      <c r="U125" s="76"/>
      <c r="V125" s="76"/>
    </row>
    <row r="126" spans="1:22" customFormat="1" x14ac:dyDescent="0.35">
      <c r="A126" s="396" t="s">
        <v>114</v>
      </c>
      <c r="B126" s="409" t="s">
        <v>72</v>
      </c>
      <c r="C126" s="426">
        <v>112.5</v>
      </c>
      <c r="D126" s="426">
        <v>0</v>
      </c>
      <c r="E126" s="426">
        <v>2.1110000000000002</v>
      </c>
      <c r="F126" s="426">
        <v>0</v>
      </c>
      <c r="G126" s="426">
        <v>0</v>
      </c>
      <c r="H126" s="426">
        <v>0</v>
      </c>
      <c r="I126" s="426">
        <v>0</v>
      </c>
      <c r="J126" s="426">
        <v>0</v>
      </c>
      <c r="K126" s="426">
        <v>0</v>
      </c>
      <c r="L126" s="426">
        <v>0</v>
      </c>
      <c r="M126" s="76"/>
      <c r="N126" s="76"/>
      <c r="O126" s="76"/>
      <c r="P126" s="76"/>
      <c r="Q126" s="76"/>
      <c r="R126" s="76"/>
      <c r="S126" s="76"/>
      <c r="T126" s="76"/>
      <c r="U126" s="76"/>
      <c r="V126" s="76"/>
    </row>
    <row r="127" spans="1:22" customFormat="1" x14ac:dyDescent="0.35">
      <c r="A127" s="396" t="s">
        <v>115</v>
      </c>
      <c r="B127" s="409" t="s">
        <v>72</v>
      </c>
      <c r="C127" s="426">
        <v>0</v>
      </c>
      <c r="D127" s="426">
        <v>0</v>
      </c>
      <c r="E127" s="426">
        <v>0</v>
      </c>
      <c r="F127" s="426">
        <v>0</v>
      </c>
      <c r="G127" s="426">
        <v>0</v>
      </c>
      <c r="H127" s="426">
        <v>0</v>
      </c>
      <c r="I127" s="426">
        <v>0</v>
      </c>
      <c r="J127" s="426">
        <v>0</v>
      </c>
      <c r="K127" s="426">
        <v>0</v>
      </c>
      <c r="L127" s="426">
        <v>0</v>
      </c>
      <c r="M127" s="76"/>
      <c r="N127" s="76"/>
      <c r="O127" s="76"/>
      <c r="P127" s="76"/>
      <c r="Q127" s="76"/>
      <c r="R127" s="76"/>
      <c r="S127" s="76"/>
      <c r="T127" s="76"/>
      <c r="U127" s="76"/>
      <c r="V127" s="76"/>
    </row>
    <row r="128" spans="1:22" customFormat="1" x14ac:dyDescent="0.35">
      <c r="A128" s="396" t="s">
        <v>116</v>
      </c>
      <c r="B128" s="409" t="s">
        <v>72</v>
      </c>
      <c r="C128" s="426">
        <v>0</v>
      </c>
      <c r="D128" s="426">
        <v>0</v>
      </c>
      <c r="E128" s="426">
        <v>0</v>
      </c>
      <c r="F128" s="426">
        <v>0</v>
      </c>
      <c r="G128" s="426">
        <v>0</v>
      </c>
      <c r="H128" s="426">
        <v>0</v>
      </c>
      <c r="I128" s="426">
        <v>0</v>
      </c>
      <c r="J128" s="426">
        <v>0</v>
      </c>
      <c r="K128" s="426">
        <v>0</v>
      </c>
      <c r="L128" s="426">
        <v>0</v>
      </c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1:22" customFormat="1" x14ac:dyDescent="0.35">
      <c r="A129" s="396" t="s">
        <v>117</v>
      </c>
      <c r="B129" s="409" t="s">
        <v>72</v>
      </c>
      <c r="C129" s="426">
        <v>4534.2000000000007</v>
      </c>
      <c r="D129" s="426">
        <v>0</v>
      </c>
      <c r="E129" s="426">
        <v>0</v>
      </c>
      <c r="F129" s="426">
        <v>0</v>
      </c>
      <c r="G129" s="426">
        <v>0</v>
      </c>
      <c r="H129" s="426">
        <v>0</v>
      </c>
      <c r="I129" s="426">
        <v>0</v>
      </c>
      <c r="J129" s="426">
        <v>0</v>
      </c>
      <c r="K129" s="426">
        <v>0</v>
      </c>
      <c r="L129" s="426">
        <v>0</v>
      </c>
      <c r="M129" s="76"/>
      <c r="N129" s="76"/>
      <c r="O129" s="76"/>
      <c r="P129" s="76"/>
      <c r="Q129" s="76"/>
      <c r="R129" s="76"/>
      <c r="S129" s="76"/>
      <c r="T129" s="76"/>
      <c r="U129" s="76"/>
      <c r="V129" s="76"/>
    </row>
    <row r="130" spans="1:22" customFormat="1" x14ac:dyDescent="0.35">
      <c r="A130" s="396" t="s">
        <v>118</v>
      </c>
      <c r="B130" s="409" t="s">
        <v>72</v>
      </c>
      <c r="C130" s="426">
        <v>1765.9</v>
      </c>
      <c r="D130" s="426">
        <v>0</v>
      </c>
      <c r="E130" s="426">
        <v>0</v>
      </c>
      <c r="F130" s="426">
        <v>0</v>
      </c>
      <c r="G130" s="426">
        <v>0</v>
      </c>
      <c r="H130" s="426">
        <v>0</v>
      </c>
      <c r="I130" s="426">
        <v>0</v>
      </c>
      <c r="J130" s="426">
        <v>0</v>
      </c>
      <c r="K130" s="426">
        <v>0</v>
      </c>
      <c r="L130" s="426">
        <v>0</v>
      </c>
      <c r="M130" s="76"/>
      <c r="N130" s="76"/>
      <c r="O130" s="76"/>
      <c r="P130" s="76"/>
      <c r="Q130" s="76"/>
      <c r="R130" s="76"/>
      <c r="S130" s="76"/>
      <c r="T130" s="76"/>
      <c r="U130" s="76"/>
      <c r="V130" s="76"/>
    </row>
    <row r="131" spans="1:22" customFormat="1" x14ac:dyDescent="0.35">
      <c r="A131" s="396" t="s">
        <v>119</v>
      </c>
      <c r="B131" s="409" t="s">
        <v>72</v>
      </c>
      <c r="C131" s="426">
        <v>0</v>
      </c>
      <c r="D131" s="426">
        <v>0</v>
      </c>
      <c r="E131" s="426">
        <v>0</v>
      </c>
      <c r="F131" s="426">
        <v>0</v>
      </c>
      <c r="G131" s="426">
        <v>0</v>
      </c>
      <c r="H131" s="426">
        <v>0</v>
      </c>
      <c r="I131" s="426">
        <v>0</v>
      </c>
      <c r="J131" s="426">
        <v>0</v>
      </c>
      <c r="K131" s="426">
        <v>0</v>
      </c>
      <c r="L131" s="426">
        <v>0</v>
      </c>
      <c r="M131" s="76"/>
      <c r="N131" s="76"/>
      <c r="O131" s="76"/>
      <c r="P131" s="76"/>
      <c r="Q131" s="76"/>
      <c r="R131" s="76"/>
      <c r="S131" s="76"/>
      <c r="T131" s="76"/>
      <c r="U131" s="76"/>
      <c r="V131" s="76"/>
    </row>
    <row r="132" spans="1:22" customFormat="1" x14ac:dyDescent="0.35">
      <c r="A132" s="396" t="s">
        <v>120</v>
      </c>
      <c r="B132" s="409" t="s">
        <v>72</v>
      </c>
      <c r="C132" s="426">
        <v>0</v>
      </c>
      <c r="D132" s="426">
        <v>0</v>
      </c>
      <c r="E132" s="426">
        <v>0</v>
      </c>
      <c r="F132" s="426">
        <v>0</v>
      </c>
      <c r="G132" s="426">
        <v>0</v>
      </c>
      <c r="H132" s="426">
        <v>0</v>
      </c>
      <c r="I132" s="426">
        <v>0</v>
      </c>
      <c r="J132" s="426">
        <v>0</v>
      </c>
      <c r="K132" s="426">
        <v>0</v>
      </c>
      <c r="L132" s="426">
        <v>0</v>
      </c>
      <c r="M132" s="76"/>
      <c r="N132" s="76"/>
      <c r="O132" s="76"/>
      <c r="P132" s="76"/>
      <c r="Q132" s="76"/>
      <c r="R132" s="76"/>
      <c r="S132" s="76"/>
      <c r="T132" s="76"/>
      <c r="U132" s="76"/>
      <c r="V132" s="76"/>
    </row>
    <row r="133" spans="1:22" customFormat="1" x14ac:dyDescent="0.35">
      <c r="A133" s="396" t="s">
        <v>121</v>
      </c>
      <c r="B133" s="409" t="s">
        <v>72</v>
      </c>
      <c r="C133" s="426">
        <v>5.476</v>
      </c>
      <c r="D133" s="426">
        <v>0</v>
      </c>
      <c r="E133" s="426">
        <v>4.9874000000000009</v>
      </c>
      <c r="F133" s="426">
        <v>0</v>
      </c>
      <c r="G133" s="426">
        <v>1.4194</v>
      </c>
      <c r="H133" s="426">
        <v>0</v>
      </c>
      <c r="I133" s="426">
        <v>7.0709999999999997</v>
      </c>
      <c r="J133" s="426">
        <v>0</v>
      </c>
      <c r="K133" s="426">
        <v>2.2090000000000001</v>
      </c>
      <c r="L133" s="426">
        <v>0</v>
      </c>
      <c r="M133" s="76"/>
      <c r="N133" s="76"/>
      <c r="O133" s="76"/>
      <c r="P133" s="76"/>
      <c r="Q133" s="76"/>
      <c r="R133" s="76"/>
      <c r="S133" s="76"/>
      <c r="T133" s="76"/>
      <c r="U133" s="76"/>
      <c r="V133" s="76"/>
    </row>
    <row r="134" spans="1:22" customFormat="1" x14ac:dyDescent="0.35">
      <c r="A134" s="405" t="s">
        <v>122</v>
      </c>
      <c r="B134" s="406" t="s">
        <v>72</v>
      </c>
      <c r="C134" s="425">
        <f t="shared" ref="C134:L134" si="12">SUM(C135:C143)</f>
        <v>3014578.2450000001</v>
      </c>
      <c r="D134" s="425">
        <f t="shared" si="12"/>
        <v>0</v>
      </c>
      <c r="E134" s="425">
        <f t="shared" si="12"/>
        <v>816.21</v>
      </c>
      <c r="F134" s="425">
        <f t="shared" si="12"/>
        <v>0</v>
      </c>
      <c r="G134" s="425">
        <f t="shared" si="12"/>
        <v>633.95000000000005</v>
      </c>
      <c r="H134" s="425">
        <f t="shared" si="12"/>
        <v>0</v>
      </c>
      <c r="I134" s="425">
        <f t="shared" si="12"/>
        <v>617.56999999999994</v>
      </c>
      <c r="J134" s="425">
        <f t="shared" si="12"/>
        <v>0</v>
      </c>
      <c r="K134" s="425">
        <f t="shared" si="12"/>
        <v>497.20000000000005</v>
      </c>
      <c r="L134" s="425">
        <f t="shared" si="12"/>
        <v>0</v>
      </c>
      <c r="M134" s="76"/>
      <c r="N134" s="76"/>
      <c r="O134" s="76"/>
      <c r="P134" s="76"/>
      <c r="Q134" s="76"/>
      <c r="R134" s="76"/>
      <c r="S134" s="76"/>
      <c r="T134" s="76"/>
      <c r="U134" s="76"/>
      <c r="V134" s="76"/>
    </row>
    <row r="135" spans="1:22" customFormat="1" ht="27" customHeight="1" x14ac:dyDescent="0.35">
      <c r="A135" s="408" t="s">
        <v>111</v>
      </c>
      <c r="B135" s="409" t="s">
        <v>72</v>
      </c>
      <c r="C135" s="410">
        <v>0</v>
      </c>
      <c r="D135" s="410">
        <v>0</v>
      </c>
      <c r="E135" s="410">
        <v>0</v>
      </c>
      <c r="F135" s="410">
        <v>0</v>
      </c>
      <c r="G135" s="410">
        <v>0</v>
      </c>
      <c r="H135" s="410">
        <v>0</v>
      </c>
      <c r="I135" s="410">
        <v>0</v>
      </c>
      <c r="J135" s="410">
        <v>0</v>
      </c>
      <c r="K135" s="410">
        <v>0</v>
      </c>
      <c r="L135" s="410">
        <v>0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spans="1:22" customFormat="1" x14ac:dyDescent="0.35">
      <c r="A136" s="396" t="s">
        <v>112</v>
      </c>
      <c r="B136" s="409" t="s">
        <v>72</v>
      </c>
      <c r="C136" s="426">
        <v>3013664.7</v>
      </c>
      <c r="D136" s="426">
        <v>0</v>
      </c>
      <c r="E136" s="426">
        <v>0</v>
      </c>
      <c r="F136" s="426">
        <v>0</v>
      </c>
      <c r="G136" s="426">
        <v>0</v>
      </c>
      <c r="H136" s="426">
        <v>0</v>
      </c>
      <c r="I136" s="426">
        <v>0</v>
      </c>
      <c r="J136" s="426">
        <v>0</v>
      </c>
      <c r="K136" s="426">
        <v>0</v>
      </c>
      <c r="L136" s="426">
        <v>0</v>
      </c>
      <c r="M136" s="76"/>
      <c r="N136" s="76"/>
      <c r="O136" s="76"/>
      <c r="P136" s="76"/>
      <c r="Q136" s="76"/>
      <c r="R136" s="76"/>
      <c r="S136" s="76"/>
      <c r="T136" s="76"/>
      <c r="U136" s="76"/>
      <c r="V136" s="76"/>
    </row>
    <row r="137" spans="1:22" customFormat="1" x14ac:dyDescent="0.35">
      <c r="A137" s="396" t="s">
        <v>113</v>
      </c>
      <c r="B137" s="409" t="s">
        <v>72</v>
      </c>
      <c r="C137" s="426">
        <v>0</v>
      </c>
      <c r="D137" s="426">
        <v>0</v>
      </c>
      <c r="E137" s="426">
        <v>0</v>
      </c>
      <c r="F137" s="426">
        <v>0</v>
      </c>
      <c r="G137" s="426">
        <v>0</v>
      </c>
      <c r="H137" s="426">
        <v>0</v>
      </c>
      <c r="I137" s="426">
        <v>0</v>
      </c>
      <c r="J137" s="426">
        <v>0</v>
      </c>
      <c r="K137" s="426">
        <v>0</v>
      </c>
      <c r="L137" s="426">
        <v>0</v>
      </c>
      <c r="M137" s="76"/>
      <c r="N137" s="76"/>
      <c r="O137" s="76"/>
      <c r="P137" s="76"/>
      <c r="Q137" s="76"/>
      <c r="R137" s="76"/>
      <c r="S137" s="76"/>
      <c r="T137" s="76"/>
      <c r="U137" s="76"/>
      <c r="V137" s="76"/>
    </row>
    <row r="138" spans="1:22" customFormat="1" x14ac:dyDescent="0.35">
      <c r="A138" s="396" t="s">
        <v>116</v>
      </c>
      <c r="B138" s="409" t="s">
        <v>72</v>
      </c>
      <c r="C138" s="426">
        <v>0</v>
      </c>
      <c r="D138" s="426">
        <v>0</v>
      </c>
      <c r="E138" s="426">
        <v>0</v>
      </c>
      <c r="F138" s="426">
        <v>0</v>
      </c>
      <c r="G138" s="426">
        <v>0</v>
      </c>
      <c r="H138" s="426">
        <v>0</v>
      </c>
      <c r="I138" s="426">
        <v>0</v>
      </c>
      <c r="J138" s="426">
        <v>0</v>
      </c>
      <c r="K138" s="426">
        <v>0</v>
      </c>
      <c r="L138" s="426">
        <v>0</v>
      </c>
      <c r="M138" s="76"/>
      <c r="N138" s="76"/>
      <c r="O138" s="76"/>
      <c r="P138" s="76"/>
      <c r="Q138" s="76"/>
      <c r="R138" s="76"/>
      <c r="S138" s="76"/>
      <c r="T138" s="76"/>
      <c r="U138" s="76"/>
      <c r="V138" s="76"/>
    </row>
    <row r="139" spans="1:22" customFormat="1" x14ac:dyDescent="0.35">
      <c r="A139" s="396" t="s">
        <v>117</v>
      </c>
      <c r="B139" s="409" t="s">
        <v>72</v>
      </c>
      <c r="C139" s="426">
        <v>0</v>
      </c>
      <c r="D139" s="426">
        <v>0</v>
      </c>
      <c r="E139" s="426">
        <v>0</v>
      </c>
      <c r="F139" s="426">
        <v>0</v>
      </c>
      <c r="G139" s="426">
        <v>0</v>
      </c>
      <c r="H139" s="426">
        <v>0</v>
      </c>
      <c r="I139" s="426">
        <v>0</v>
      </c>
      <c r="J139" s="426">
        <v>0</v>
      </c>
      <c r="K139" s="426">
        <v>0</v>
      </c>
      <c r="L139" s="426">
        <v>0</v>
      </c>
      <c r="M139" s="76"/>
      <c r="N139" s="76"/>
      <c r="O139" s="76"/>
      <c r="P139" s="76"/>
      <c r="Q139" s="76"/>
      <c r="R139" s="76"/>
      <c r="S139" s="76"/>
      <c r="T139" s="76"/>
      <c r="U139" s="76"/>
      <c r="V139" s="76"/>
    </row>
    <row r="140" spans="1:22" customFormat="1" x14ac:dyDescent="0.35">
      <c r="A140" s="396" t="s">
        <v>118</v>
      </c>
      <c r="B140" s="409" t="s">
        <v>72</v>
      </c>
      <c r="C140" s="426">
        <v>0</v>
      </c>
      <c r="D140" s="426">
        <v>0</v>
      </c>
      <c r="E140" s="426">
        <v>0</v>
      </c>
      <c r="F140" s="426">
        <v>0</v>
      </c>
      <c r="G140" s="426">
        <v>0</v>
      </c>
      <c r="H140" s="426">
        <v>0</v>
      </c>
      <c r="I140" s="426">
        <v>0</v>
      </c>
      <c r="J140" s="426">
        <v>0</v>
      </c>
      <c r="K140" s="426">
        <v>0</v>
      </c>
      <c r="L140" s="426">
        <v>0</v>
      </c>
      <c r="M140" s="76"/>
      <c r="N140" s="76"/>
      <c r="O140" s="76"/>
      <c r="P140" s="76"/>
      <c r="Q140" s="76"/>
      <c r="R140" s="76"/>
      <c r="S140" s="76"/>
      <c r="T140" s="76"/>
      <c r="U140" s="76"/>
      <c r="V140" s="76"/>
    </row>
    <row r="141" spans="1:22" customFormat="1" x14ac:dyDescent="0.35">
      <c r="A141" s="396" t="s">
        <v>119</v>
      </c>
      <c r="B141" s="409" t="s">
        <v>72</v>
      </c>
      <c r="C141" s="426">
        <v>0</v>
      </c>
      <c r="D141" s="426">
        <v>0</v>
      </c>
      <c r="E141" s="426">
        <v>0</v>
      </c>
      <c r="F141" s="426">
        <v>0</v>
      </c>
      <c r="G141" s="426">
        <v>0</v>
      </c>
      <c r="H141" s="426">
        <v>0</v>
      </c>
      <c r="I141" s="426">
        <v>0</v>
      </c>
      <c r="J141" s="426">
        <v>0</v>
      </c>
      <c r="K141" s="426">
        <v>0</v>
      </c>
      <c r="L141" s="426">
        <v>0</v>
      </c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spans="1:22" customFormat="1" x14ac:dyDescent="0.35">
      <c r="A142" s="396" t="s">
        <v>120</v>
      </c>
      <c r="B142" s="409" t="s">
        <v>72</v>
      </c>
      <c r="C142" s="426">
        <v>22.5</v>
      </c>
      <c r="D142" s="426">
        <v>0</v>
      </c>
      <c r="E142" s="426">
        <v>0</v>
      </c>
      <c r="F142" s="426">
        <v>0</v>
      </c>
      <c r="G142" s="426">
        <v>0</v>
      </c>
      <c r="H142" s="426">
        <v>0</v>
      </c>
      <c r="I142" s="426">
        <v>0</v>
      </c>
      <c r="J142" s="426">
        <v>0</v>
      </c>
      <c r="K142" s="426">
        <v>0</v>
      </c>
      <c r="L142" s="426">
        <v>0</v>
      </c>
      <c r="M142" s="76"/>
      <c r="N142" s="76"/>
      <c r="O142" s="76"/>
      <c r="P142" s="76"/>
      <c r="Q142" s="76"/>
      <c r="R142" s="76"/>
      <c r="S142" s="76"/>
      <c r="T142" s="76"/>
      <c r="U142" s="76"/>
      <c r="V142" s="76"/>
    </row>
    <row r="143" spans="1:22" customFormat="1" x14ac:dyDescent="0.35">
      <c r="A143" s="396" t="s">
        <v>121</v>
      </c>
      <c r="B143" s="409" t="s">
        <v>72</v>
      </c>
      <c r="C143" s="426">
        <v>891.04500000000007</v>
      </c>
      <c r="D143" s="426">
        <v>0</v>
      </c>
      <c r="E143" s="426">
        <v>816.21</v>
      </c>
      <c r="F143" s="426">
        <v>0</v>
      </c>
      <c r="G143" s="426">
        <v>633.95000000000005</v>
      </c>
      <c r="H143" s="426">
        <v>0</v>
      </c>
      <c r="I143" s="426">
        <v>617.56999999999994</v>
      </c>
      <c r="J143" s="426">
        <v>0</v>
      </c>
      <c r="K143" s="426">
        <v>497.20000000000005</v>
      </c>
      <c r="L143" s="426">
        <v>0</v>
      </c>
      <c r="M143" s="76"/>
      <c r="N143" s="76"/>
      <c r="O143" s="76"/>
      <c r="P143" s="76"/>
      <c r="Q143" s="76"/>
      <c r="R143" s="76"/>
      <c r="S143" s="76"/>
      <c r="T143" s="76"/>
      <c r="U143" s="76"/>
      <c r="V143" s="76"/>
    </row>
    <row r="144" spans="1:22" customFormat="1" x14ac:dyDescent="0.3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</row>
    <row r="145" spans="1:22" customFormat="1" x14ac:dyDescent="0.35">
      <c r="A145" s="686"/>
      <c r="B145" s="686"/>
      <c r="C145" s="694" t="s">
        <v>153</v>
      </c>
      <c r="D145" s="695"/>
      <c r="E145" s="695"/>
      <c r="F145" s="695"/>
      <c r="G145" s="695"/>
      <c r="H145" s="695"/>
      <c r="I145" s="695"/>
      <c r="J145" s="695"/>
      <c r="K145" s="695"/>
      <c r="L145" s="695"/>
      <c r="M145" s="76"/>
      <c r="N145" s="76"/>
      <c r="O145" s="76"/>
      <c r="P145" s="76"/>
      <c r="Q145" s="76"/>
      <c r="R145" s="76"/>
      <c r="S145" s="76"/>
      <c r="T145" s="76"/>
      <c r="U145" s="76"/>
      <c r="V145" s="76"/>
    </row>
    <row r="146" spans="1:22" customFormat="1" x14ac:dyDescent="0.35">
      <c r="A146" s="686"/>
      <c r="B146" s="686"/>
      <c r="C146" s="696" t="s">
        <v>0</v>
      </c>
      <c r="D146" s="697"/>
      <c r="E146" s="696" t="s">
        <v>106</v>
      </c>
      <c r="F146" s="697"/>
      <c r="G146" s="696" t="s">
        <v>105</v>
      </c>
      <c r="H146" s="697"/>
      <c r="I146" s="694" t="s">
        <v>360</v>
      </c>
      <c r="J146" s="695"/>
      <c r="K146" s="694" t="s">
        <v>529</v>
      </c>
      <c r="L146" s="695"/>
      <c r="M146" s="76"/>
      <c r="N146" s="76"/>
      <c r="O146" s="76"/>
      <c r="P146" s="76"/>
      <c r="Q146" s="76"/>
      <c r="R146" s="76"/>
      <c r="S146" s="76"/>
      <c r="T146" s="76"/>
      <c r="U146" s="76"/>
      <c r="V146" s="76"/>
    </row>
    <row r="147" spans="1:22" customFormat="1" x14ac:dyDescent="0.35">
      <c r="A147" s="686"/>
      <c r="B147" s="686"/>
      <c r="C147" s="569" t="s">
        <v>107</v>
      </c>
      <c r="D147" s="569" t="s">
        <v>108</v>
      </c>
      <c r="E147" s="569" t="s">
        <v>107</v>
      </c>
      <c r="F147" s="569" t="s">
        <v>108</v>
      </c>
      <c r="G147" s="569" t="s">
        <v>107</v>
      </c>
      <c r="H147" s="569" t="s">
        <v>108</v>
      </c>
      <c r="I147" s="402" t="s">
        <v>107</v>
      </c>
      <c r="J147" s="402" t="s">
        <v>108</v>
      </c>
      <c r="K147" s="569" t="s">
        <v>107</v>
      </c>
      <c r="L147" s="569" t="s">
        <v>108</v>
      </c>
      <c r="M147" s="76"/>
      <c r="N147" s="76"/>
      <c r="O147" s="76"/>
      <c r="P147" s="76"/>
      <c r="Q147" s="76"/>
      <c r="R147" s="76"/>
      <c r="S147" s="76"/>
      <c r="T147" s="76"/>
      <c r="U147" s="76"/>
      <c r="V147" s="76"/>
    </row>
    <row r="148" spans="1:22" customFormat="1" ht="28.15" x14ac:dyDescent="0.4">
      <c r="A148" s="395" t="s">
        <v>508</v>
      </c>
      <c r="B148" s="403" t="s">
        <v>72</v>
      </c>
      <c r="C148" s="446">
        <f t="shared" ref="C148:L148" si="13">C149+C161</f>
        <v>164165091.09007999</v>
      </c>
      <c r="D148" s="446">
        <f t="shared" si="13"/>
        <v>338.99950000000001</v>
      </c>
      <c r="E148" s="446">
        <f t="shared" si="13"/>
        <v>8965.3525600000012</v>
      </c>
      <c r="F148" s="446">
        <f t="shared" si="13"/>
        <v>4615.4168000000009</v>
      </c>
      <c r="G148" s="446">
        <f t="shared" si="13"/>
        <v>9600.6597599999986</v>
      </c>
      <c r="H148" s="446">
        <f t="shared" si="13"/>
        <v>484.45599999999996</v>
      </c>
      <c r="I148" s="446">
        <f t="shared" si="13"/>
        <v>10225.400000000001</v>
      </c>
      <c r="J148" s="446">
        <f t="shared" si="13"/>
        <v>439.07600000000002</v>
      </c>
      <c r="K148" s="446">
        <f t="shared" si="13"/>
        <v>10724.808999999999</v>
      </c>
      <c r="L148" s="446">
        <f t="shared" si="13"/>
        <v>893.29500000000007</v>
      </c>
      <c r="M148" s="76"/>
      <c r="N148" s="76"/>
      <c r="O148" s="76"/>
      <c r="P148" s="76"/>
      <c r="Q148" s="76"/>
      <c r="R148" s="76"/>
      <c r="S148" s="76"/>
      <c r="T148" s="76"/>
      <c r="U148" s="76"/>
      <c r="V148" s="76"/>
    </row>
    <row r="149" spans="1:22" customFormat="1" x14ac:dyDescent="0.35">
      <c r="A149" s="405" t="s">
        <v>110</v>
      </c>
      <c r="B149" s="406" t="s">
        <v>72</v>
      </c>
      <c r="C149" s="447">
        <f t="shared" ref="C149:L149" si="14">SUM(C150:C160)</f>
        <v>503915.24808000005</v>
      </c>
      <c r="D149" s="447">
        <f t="shared" si="14"/>
        <v>7.3834999999999997</v>
      </c>
      <c r="E149" s="447">
        <f t="shared" si="14"/>
        <v>1283.1935599999999</v>
      </c>
      <c r="F149" s="447">
        <f t="shared" si="14"/>
        <v>4411.0948000000008</v>
      </c>
      <c r="G149" s="447">
        <f t="shared" si="14"/>
        <v>1284.5297599999999</v>
      </c>
      <c r="H149" s="447">
        <f t="shared" si="14"/>
        <v>38.094000000000008</v>
      </c>
      <c r="I149" s="447">
        <f t="shared" si="14"/>
        <v>1291.7</v>
      </c>
      <c r="J149" s="447">
        <f t="shared" si="14"/>
        <v>13.018000000000001</v>
      </c>
      <c r="K149" s="447">
        <f t="shared" si="14"/>
        <v>1293.9089999999999</v>
      </c>
      <c r="L149" s="447">
        <f t="shared" si="14"/>
        <v>64.405000000000015</v>
      </c>
      <c r="M149" s="76"/>
      <c r="N149" s="76"/>
      <c r="O149" s="76"/>
      <c r="P149" s="76"/>
      <c r="Q149" s="76"/>
      <c r="R149" s="76"/>
      <c r="S149" s="76"/>
      <c r="T149" s="76"/>
      <c r="U149" s="76"/>
      <c r="V149" s="76"/>
    </row>
    <row r="150" spans="1:22" customFormat="1" ht="27" customHeight="1" x14ac:dyDescent="0.35">
      <c r="A150" s="408" t="s">
        <v>111</v>
      </c>
      <c r="B150" s="409" t="s">
        <v>72</v>
      </c>
      <c r="C150" s="448">
        <v>38400</v>
      </c>
      <c r="D150" s="448">
        <v>0</v>
      </c>
      <c r="E150" s="448">
        <v>0</v>
      </c>
      <c r="F150" s="448">
        <v>0</v>
      </c>
      <c r="G150" s="448">
        <v>0</v>
      </c>
      <c r="H150" s="448">
        <v>0</v>
      </c>
      <c r="I150" s="448">
        <v>0</v>
      </c>
      <c r="J150" s="448">
        <v>0</v>
      </c>
      <c r="K150" s="448">
        <v>0</v>
      </c>
      <c r="L150" s="448">
        <v>0</v>
      </c>
      <c r="M150" s="76"/>
      <c r="N150" s="76"/>
      <c r="O150" s="76"/>
      <c r="P150" s="76"/>
      <c r="Q150" s="76"/>
      <c r="R150" s="76"/>
      <c r="S150" s="76"/>
      <c r="T150" s="76"/>
      <c r="U150" s="76"/>
      <c r="V150" s="76"/>
    </row>
    <row r="151" spans="1:22" customFormat="1" x14ac:dyDescent="0.35">
      <c r="A151" s="396" t="s">
        <v>112</v>
      </c>
      <c r="B151" s="409" t="s">
        <v>72</v>
      </c>
      <c r="C151" s="448">
        <v>1173.2280800000001</v>
      </c>
      <c r="D151" s="448">
        <v>0</v>
      </c>
      <c r="E151" s="448">
        <v>1173.45316</v>
      </c>
      <c r="F151" s="448">
        <v>0</v>
      </c>
      <c r="G151" s="448">
        <v>1173.5089599999999</v>
      </c>
      <c r="H151" s="448">
        <v>0</v>
      </c>
      <c r="I151" s="448">
        <v>1173.6079999999999</v>
      </c>
      <c r="J151" s="448">
        <v>0</v>
      </c>
      <c r="K151" s="448">
        <v>1173.6079999999999</v>
      </c>
      <c r="L151" s="448">
        <v>0</v>
      </c>
      <c r="M151" s="76"/>
      <c r="N151" s="76"/>
      <c r="O151" s="76"/>
      <c r="P151" s="76"/>
      <c r="Q151" s="76"/>
      <c r="R151" s="76"/>
      <c r="S151" s="76"/>
      <c r="T151" s="76"/>
      <c r="U151" s="76"/>
      <c r="V151" s="76"/>
    </row>
    <row r="152" spans="1:22" customFormat="1" x14ac:dyDescent="0.35">
      <c r="A152" s="396" t="s">
        <v>113</v>
      </c>
      <c r="B152" s="409" t="s">
        <v>72</v>
      </c>
      <c r="C152" s="448">
        <v>0</v>
      </c>
      <c r="D152" s="448">
        <v>0.11</v>
      </c>
      <c r="E152" s="448">
        <v>0</v>
      </c>
      <c r="F152" s="448">
        <v>0</v>
      </c>
      <c r="G152" s="448">
        <v>0</v>
      </c>
      <c r="H152" s="448">
        <v>0</v>
      </c>
      <c r="I152" s="448">
        <v>0</v>
      </c>
      <c r="J152" s="448">
        <v>0</v>
      </c>
      <c r="K152" s="448">
        <v>0</v>
      </c>
      <c r="L152" s="448">
        <v>0</v>
      </c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spans="1:22" customFormat="1" x14ac:dyDescent="0.35">
      <c r="A153" s="396" t="s">
        <v>114</v>
      </c>
      <c r="B153" s="409" t="s">
        <v>72</v>
      </c>
      <c r="C153" s="448">
        <v>2865.8420000000001</v>
      </c>
      <c r="D153" s="448">
        <v>2.4E-2</v>
      </c>
      <c r="E153" s="448">
        <v>0</v>
      </c>
      <c r="F153" s="448">
        <v>0</v>
      </c>
      <c r="G153" s="448">
        <v>0</v>
      </c>
      <c r="H153" s="448">
        <v>0</v>
      </c>
      <c r="I153" s="448">
        <v>0</v>
      </c>
      <c r="J153" s="448">
        <v>0</v>
      </c>
      <c r="K153" s="448">
        <v>0</v>
      </c>
      <c r="L153" s="448">
        <v>0</v>
      </c>
      <c r="M153" s="76"/>
      <c r="N153" s="76"/>
      <c r="O153" s="76"/>
      <c r="P153" s="76"/>
      <c r="Q153" s="76"/>
      <c r="R153" s="76"/>
      <c r="S153" s="76"/>
      <c r="T153" s="76"/>
      <c r="U153" s="76"/>
      <c r="V153" s="76"/>
    </row>
    <row r="154" spans="1:22" customFormat="1" x14ac:dyDescent="0.35">
      <c r="A154" s="396" t="s">
        <v>115</v>
      </c>
      <c r="B154" s="409" t="s">
        <v>72</v>
      </c>
      <c r="C154" s="448">
        <v>0</v>
      </c>
      <c r="D154" s="448">
        <v>0</v>
      </c>
      <c r="E154" s="448">
        <v>0</v>
      </c>
      <c r="F154" s="448">
        <v>0</v>
      </c>
      <c r="G154" s="448">
        <v>0</v>
      </c>
      <c r="H154" s="448">
        <v>0</v>
      </c>
      <c r="I154" s="448">
        <v>0</v>
      </c>
      <c r="J154" s="448">
        <v>0</v>
      </c>
      <c r="K154" s="448">
        <v>0</v>
      </c>
      <c r="L154" s="448">
        <v>0</v>
      </c>
      <c r="M154" s="76"/>
      <c r="N154" s="76"/>
      <c r="O154" s="76"/>
      <c r="P154" s="76"/>
      <c r="Q154" s="76"/>
      <c r="R154" s="76"/>
      <c r="S154" s="76"/>
      <c r="T154" s="76"/>
      <c r="U154" s="76"/>
      <c r="V154" s="76"/>
    </row>
    <row r="155" spans="1:22" customFormat="1" x14ac:dyDescent="0.35">
      <c r="A155" s="396" t="s">
        <v>116</v>
      </c>
      <c r="B155" s="409" t="s">
        <v>72</v>
      </c>
      <c r="C155" s="448">
        <v>0</v>
      </c>
      <c r="D155" s="448">
        <v>0</v>
      </c>
      <c r="E155" s="448">
        <v>0</v>
      </c>
      <c r="F155" s="448">
        <v>0</v>
      </c>
      <c r="G155" s="448">
        <v>0</v>
      </c>
      <c r="H155" s="448">
        <v>0</v>
      </c>
      <c r="I155" s="448">
        <v>0</v>
      </c>
      <c r="J155" s="448">
        <v>0</v>
      </c>
      <c r="K155" s="448">
        <v>0</v>
      </c>
      <c r="L155" s="448">
        <v>0</v>
      </c>
      <c r="M155" s="76"/>
      <c r="N155" s="76"/>
      <c r="O155" s="76"/>
      <c r="P155" s="76"/>
      <c r="Q155" s="76"/>
      <c r="R155" s="76"/>
      <c r="S155" s="76"/>
      <c r="T155" s="76"/>
      <c r="U155" s="76"/>
      <c r="V155" s="76"/>
    </row>
    <row r="156" spans="1:22" customFormat="1" x14ac:dyDescent="0.35">
      <c r="A156" s="396" t="s">
        <v>117</v>
      </c>
      <c r="B156" s="409" t="s">
        <v>72</v>
      </c>
      <c r="C156" s="448">
        <v>173312.89600000001</v>
      </c>
      <c r="D156" s="448">
        <v>7.2354999999999992</v>
      </c>
      <c r="E156" s="448">
        <v>0</v>
      </c>
      <c r="F156" s="448">
        <v>4411.0928000000004</v>
      </c>
      <c r="G156" s="448">
        <v>0</v>
      </c>
      <c r="H156" s="448">
        <v>38.092000000000006</v>
      </c>
      <c r="I156" s="448">
        <v>0</v>
      </c>
      <c r="J156" s="448">
        <v>13.003</v>
      </c>
      <c r="K156" s="448">
        <v>0</v>
      </c>
      <c r="L156" s="448">
        <v>64.013000000000005</v>
      </c>
      <c r="M156" s="76"/>
      <c r="N156" s="76"/>
      <c r="O156" s="76"/>
      <c r="P156" s="76"/>
      <c r="Q156" s="76"/>
      <c r="R156" s="76"/>
      <c r="S156" s="76"/>
      <c r="T156" s="76"/>
      <c r="U156" s="76"/>
      <c r="V156" s="76"/>
    </row>
    <row r="157" spans="1:22" customFormat="1" x14ac:dyDescent="0.35">
      <c r="A157" s="396" t="s">
        <v>118</v>
      </c>
      <c r="B157" s="409" t="s">
        <v>72</v>
      </c>
      <c r="C157" s="448">
        <v>35622.421000000002</v>
      </c>
      <c r="D157" s="448">
        <v>0</v>
      </c>
      <c r="E157" s="448">
        <v>0</v>
      </c>
      <c r="F157" s="448">
        <v>0</v>
      </c>
      <c r="G157" s="448">
        <v>0</v>
      </c>
      <c r="H157" s="448">
        <v>0</v>
      </c>
      <c r="I157" s="448">
        <v>0</v>
      </c>
      <c r="J157" s="448">
        <v>0</v>
      </c>
      <c r="K157" s="448">
        <v>0</v>
      </c>
      <c r="L157" s="448">
        <v>0.38800000000000001</v>
      </c>
      <c r="M157" s="76"/>
      <c r="N157" s="76"/>
      <c r="O157" s="76"/>
      <c r="P157" s="76"/>
      <c r="Q157" s="76"/>
      <c r="R157" s="76"/>
      <c r="S157" s="76"/>
      <c r="T157" s="76"/>
      <c r="U157" s="76"/>
      <c r="V157" s="76"/>
    </row>
    <row r="158" spans="1:22" customFormat="1" x14ac:dyDescent="0.35">
      <c r="A158" s="396" t="s">
        <v>119</v>
      </c>
      <c r="B158" s="409" t="s">
        <v>72</v>
      </c>
      <c r="C158" s="448">
        <v>0</v>
      </c>
      <c r="D158" s="448">
        <v>0</v>
      </c>
      <c r="E158" s="448">
        <v>0</v>
      </c>
      <c r="F158" s="448">
        <v>0</v>
      </c>
      <c r="G158" s="448">
        <v>0</v>
      </c>
      <c r="H158" s="448">
        <v>0</v>
      </c>
      <c r="I158" s="448">
        <v>0</v>
      </c>
      <c r="J158" s="448">
        <v>0</v>
      </c>
      <c r="K158" s="448">
        <v>0</v>
      </c>
      <c r="L158" s="448">
        <v>0</v>
      </c>
      <c r="M158" s="76"/>
      <c r="N158" s="76"/>
      <c r="O158" s="76"/>
      <c r="P158" s="76"/>
      <c r="Q158" s="76"/>
      <c r="R158" s="76"/>
      <c r="S158" s="76"/>
      <c r="T158" s="76"/>
      <c r="U158" s="76"/>
      <c r="V158" s="76"/>
    </row>
    <row r="159" spans="1:22" customFormat="1" x14ac:dyDescent="0.35">
      <c r="A159" s="396" t="s">
        <v>120</v>
      </c>
      <c r="B159" s="409" t="s">
        <v>72</v>
      </c>
      <c r="C159" s="448">
        <v>0</v>
      </c>
      <c r="D159" s="448">
        <v>1.4E-2</v>
      </c>
      <c r="E159" s="448">
        <v>0</v>
      </c>
      <c r="F159" s="448">
        <v>2E-3</v>
      </c>
      <c r="G159" s="448">
        <v>0</v>
      </c>
      <c r="H159" s="448">
        <v>2E-3</v>
      </c>
      <c r="I159" s="448">
        <v>0</v>
      </c>
      <c r="J159" s="448">
        <v>1.4999999999999999E-2</v>
      </c>
      <c r="K159" s="448">
        <v>0</v>
      </c>
      <c r="L159" s="448">
        <v>4.0000000000000001E-3</v>
      </c>
      <c r="M159" s="76"/>
      <c r="N159" s="76"/>
      <c r="O159" s="76"/>
      <c r="P159" s="76"/>
      <c r="Q159" s="76"/>
      <c r="R159" s="76"/>
      <c r="S159" s="76"/>
      <c r="T159" s="76"/>
      <c r="U159" s="76"/>
      <c r="V159" s="76"/>
    </row>
    <row r="160" spans="1:22" customFormat="1" x14ac:dyDescent="0.35">
      <c r="A160" s="396" t="s">
        <v>121</v>
      </c>
      <c r="B160" s="409" t="s">
        <v>72</v>
      </c>
      <c r="C160" s="448">
        <v>252540.861</v>
      </c>
      <c r="D160" s="448">
        <v>0</v>
      </c>
      <c r="E160" s="448">
        <v>109.74040000000001</v>
      </c>
      <c r="F160" s="448">
        <v>0</v>
      </c>
      <c r="G160" s="448">
        <v>111.02080000000001</v>
      </c>
      <c r="H160" s="448">
        <v>0</v>
      </c>
      <c r="I160" s="448">
        <v>118.09200000000001</v>
      </c>
      <c r="J160" s="448">
        <v>0</v>
      </c>
      <c r="K160" s="448">
        <v>120.301</v>
      </c>
      <c r="L160" s="448">
        <v>0</v>
      </c>
      <c r="M160" s="76"/>
      <c r="N160" s="76"/>
      <c r="O160" s="76"/>
      <c r="P160" s="76"/>
      <c r="Q160" s="76"/>
      <c r="R160" s="76"/>
      <c r="S160" s="76"/>
      <c r="T160" s="76"/>
      <c r="U160" s="76"/>
      <c r="V160" s="76"/>
    </row>
    <row r="161" spans="1:22" customFormat="1" x14ac:dyDescent="0.35">
      <c r="A161" s="405" t="s">
        <v>122</v>
      </c>
      <c r="B161" s="406" t="s">
        <v>72</v>
      </c>
      <c r="C161" s="447">
        <f t="shared" ref="C161:L161" si="15">SUM(C162:C170)</f>
        <v>163661175.84200001</v>
      </c>
      <c r="D161" s="447">
        <f t="shared" si="15"/>
        <v>331.61599999999999</v>
      </c>
      <c r="E161" s="447">
        <f t="shared" si="15"/>
        <v>7682.1590000000006</v>
      </c>
      <c r="F161" s="447">
        <f t="shared" si="15"/>
        <v>204.322</v>
      </c>
      <c r="G161" s="447">
        <f t="shared" si="15"/>
        <v>8316.1299999999992</v>
      </c>
      <c r="H161" s="447">
        <f t="shared" si="15"/>
        <v>446.36199999999997</v>
      </c>
      <c r="I161" s="447">
        <f t="shared" si="15"/>
        <v>8933.7000000000007</v>
      </c>
      <c r="J161" s="447">
        <f t="shared" si="15"/>
        <v>426.05800000000005</v>
      </c>
      <c r="K161" s="447">
        <f t="shared" si="15"/>
        <v>9430.9</v>
      </c>
      <c r="L161" s="447">
        <f t="shared" si="15"/>
        <v>828.8900000000001</v>
      </c>
      <c r="M161" s="76"/>
      <c r="N161" s="76"/>
      <c r="O161" s="76"/>
      <c r="P161" s="76"/>
      <c r="Q161" s="76"/>
      <c r="R161" s="76"/>
      <c r="S161" s="76"/>
      <c r="T161" s="76"/>
      <c r="U161" s="76"/>
      <c r="V161" s="76"/>
    </row>
    <row r="162" spans="1:22" customFormat="1" ht="27" customHeight="1" x14ac:dyDescent="0.35">
      <c r="A162" s="408" t="s">
        <v>111</v>
      </c>
      <c r="B162" s="409" t="s">
        <v>72</v>
      </c>
      <c r="C162" s="448">
        <v>0</v>
      </c>
      <c r="D162" s="448">
        <v>0</v>
      </c>
      <c r="E162" s="448">
        <v>0</v>
      </c>
      <c r="F162" s="448">
        <v>0</v>
      </c>
      <c r="G162" s="448">
        <v>0</v>
      </c>
      <c r="H162" s="448">
        <v>4.0000000000000001E-3</v>
      </c>
      <c r="I162" s="448">
        <v>0</v>
      </c>
      <c r="J162" s="448">
        <v>0</v>
      </c>
      <c r="K162" s="448">
        <v>0</v>
      </c>
      <c r="L162" s="448">
        <v>0</v>
      </c>
      <c r="M162" s="76"/>
      <c r="N162" s="76"/>
      <c r="O162" s="76"/>
      <c r="P162" s="76"/>
      <c r="Q162" s="76"/>
      <c r="R162" s="76"/>
      <c r="S162" s="76"/>
      <c r="T162" s="76"/>
      <c r="U162" s="76"/>
      <c r="V162" s="76"/>
    </row>
    <row r="163" spans="1:22" customFormat="1" x14ac:dyDescent="0.35">
      <c r="A163" s="396" t="s">
        <v>112</v>
      </c>
      <c r="B163" s="409" t="s">
        <v>72</v>
      </c>
      <c r="C163" s="448">
        <v>163653548.78</v>
      </c>
      <c r="D163" s="448">
        <v>0</v>
      </c>
      <c r="E163" s="448">
        <v>0</v>
      </c>
      <c r="F163" s="448">
        <v>0</v>
      </c>
      <c r="G163" s="448">
        <v>0</v>
      </c>
      <c r="H163" s="448">
        <v>0</v>
      </c>
      <c r="I163" s="448">
        <v>0</v>
      </c>
      <c r="J163" s="448">
        <v>0</v>
      </c>
      <c r="K163" s="448">
        <v>0</v>
      </c>
      <c r="L163" s="448">
        <v>0</v>
      </c>
      <c r="M163" s="76"/>
      <c r="N163" s="76"/>
      <c r="O163" s="76"/>
      <c r="P163" s="76"/>
      <c r="Q163" s="76"/>
      <c r="R163" s="76"/>
      <c r="S163" s="76"/>
      <c r="T163" s="76"/>
      <c r="U163" s="76"/>
      <c r="V163" s="76"/>
    </row>
    <row r="164" spans="1:22" customFormat="1" x14ac:dyDescent="0.35">
      <c r="A164" s="396" t="s">
        <v>113</v>
      </c>
      <c r="B164" s="409" t="s">
        <v>72</v>
      </c>
      <c r="C164" s="448">
        <v>0</v>
      </c>
      <c r="D164" s="448">
        <v>0</v>
      </c>
      <c r="E164" s="448">
        <v>0</v>
      </c>
      <c r="F164" s="448">
        <v>0</v>
      </c>
      <c r="G164" s="448">
        <v>0</v>
      </c>
      <c r="H164" s="448">
        <v>0</v>
      </c>
      <c r="I164" s="448">
        <v>0</v>
      </c>
      <c r="J164" s="448">
        <v>0</v>
      </c>
      <c r="K164" s="448">
        <v>0</v>
      </c>
      <c r="L164" s="448">
        <v>0</v>
      </c>
      <c r="M164" s="76"/>
      <c r="N164" s="76"/>
      <c r="O164" s="76"/>
      <c r="P164" s="76"/>
      <c r="Q164" s="76"/>
      <c r="R164" s="76"/>
      <c r="S164" s="76"/>
      <c r="T164" s="76"/>
      <c r="U164" s="76"/>
      <c r="V164" s="76"/>
    </row>
    <row r="165" spans="1:22" customFormat="1" x14ac:dyDescent="0.35">
      <c r="A165" s="396" t="s">
        <v>116</v>
      </c>
      <c r="B165" s="409" t="s">
        <v>72</v>
      </c>
      <c r="C165" s="448">
        <v>0</v>
      </c>
      <c r="D165" s="448">
        <v>0</v>
      </c>
      <c r="E165" s="448">
        <v>0</v>
      </c>
      <c r="F165" s="448">
        <v>0</v>
      </c>
      <c r="G165" s="448">
        <v>0</v>
      </c>
      <c r="H165" s="448">
        <v>0</v>
      </c>
      <c r="I165" s="448">
        <v>0</v>
      </c>
      <c r="J165" s="448">
        <v>0</v>
      </c>
      <c r="K165" s="448">
        <v>0</v>
      </c>
      <c r="L165" s="448">
        <v>0</v>
      </c>
      <c r="M165" s="76"/>
      <c r="N165" s="76"/>
      <c r="O165" s="76"/>
      <c r="P165" s="76"/>
      <c r="Q165" s="76"/>
      <c r="R165" s="76"/>
      <c r="S165" s="76"/>
      <c r="T165" s="76"/>
      <c r="U165" s="76"/>
      <c r="V165" s="76"/>
    </row>
    <row r="166" spans="1:22" customFormat="1" x14ac:dyDescent="0.35">
      <c r="A166" s="396" t="s">
        <v>117</v>
      </c>
      <c r="B166" s="409" t="s">
        <v>72</v>
      </c>
      <c r="C166" s="448">
        <v>0</v>
      </c>
      <c r="D166" s="448">
        <v>331.61</v>
      </c>
      <c r="E166" s="448">
        <v>0</v>
      </c>
      <c r="F166" s="448">
        <v>204.322</v>
      </c>
      <c r="G166" s="448">
        <v>0</v>
      </c>
      <c r="H166" s="448">
        <v>446.35699999999997</v>
      </c>
      <c r="I166" s="448">
        <v>0</v>
      </c>
      <c r="J166" s="448">
        <v>426.05500000000006</v>
      </c>
      <c r="K166" s="448">
        <v>0</v>
      </c>
      <c r="L166" s="448">
        <v>828.8900000000001</v>
      </c>
      <c r="M166" s="76"/>
      <c r="N166" s="76"/>
      <c r="O166" s="76"/>
      <c r="P166" s="76"/>
      <c r="Q166" s="76"/>
      <c r="R166" s="76"/>
      <c r="S166" s="76"/>
      <c r="T166" s="76"/>
      <c r="U166" s="76"/>
      <c r="V166" s="76"/>
    </row>
    <row r="167" spans="1:22" customFormat="1" x14ac:dyDescent="0.35">
      <c r="A167" s="396" t="s">
        <v>118</v>
      </c>
      <c r="B167" s="409" t="s">
        <v>72</v>
      </c>
      <c r="C167" s="448">
        <v>0</v>
      </c>
      <c r="D167" s="448">
        <v>0</v>
      </c>
      <c r="E167" s="448">
        <v>0</v>
      </c>
      <c r="F167" s="448">
        <v>0</v>
      </c>
      <c r="G167" s="448">
        <v>0</v>
      </c>
      <c r="H167" s="448">
        <v>0</v>
      </c>
      <c r="I167" s="448">
        <v>0</v>
      </c>
      <c r="J167" s="448">
        <v>0</v>
      </c>
      <c r="K167" s="448">
        <v>0</v>
      </c>
      <c r="L167" s="448">
        <v>0</v>
      </c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1:22" customFormat="1" x14ac:dyDescent="0.35">
      <c r="A168" s="396" t="s">
        <v>119</v>
      </c>
      <c r="B168" s="409" t="s">
        <v>72</v>
      </c>
      <c r="C168" s="448">
        <v>0</v>
      </c>
      <c r="D168" s="448">
        <v>6.0000000000000001E-3</v>
      </c>
      <c r="E168" s="448">
        <v>0</v>
      </c>
      <c r="F168" s="448">
        <v>0</v>
      </c>
      <c r="G168" s="448">
        <v>0</v>
      </c>
      <c r="H168" s="448">
        <v>1E-3</v>
      </c>
      <c r="I168" s="448">
        <v>0</v>
      </c>
      <c r="J168" s="448">
        <v>3.0000000000000001E-3</v>
      </c>
      <c r="K168" s="448">
        <v>0</v>
      </c>
      <c r="L168" s="448">
        <v>0</v>
      </c>
      <c r="M168" s="76"/>
      <c r="N168" s="76"/>
      <c r="O168" s="76"/>
      <c r="P168" s="76"/>
      <c r="Q168" s="76"/>
      <c r="R168" s="76"/>
      <c r="S168" s="76"/>
      <c r="T168" s="76"/>
      <c r="U168" s="76"/>
      <c r="V168" s="76"/>
    </row>
    <row r="169" spans="1:22" customFormat="1" x14ac:dyDescent="0.35">
      <c r="A169" s="396" t="s">
        <v>120</v>
      </c>
      <c r="B169" s="409" t="s">
        <v>72</v>
      </c>
      <c r="C169" s="448">
        <v>761.11300000000006</v>
      </c>
      <c r="D169" s="448">
        <v>0</v>
      </c>
      <c r="E169" s="448">
        <v>0</v>
      </c>
      <c r="F169" s="448">
        <v>0</v>
      </c>
      <c r="G169" s="448">
        <v>0</v>
      </c>
      <c r="H169" s="448">
        <v>0</v>
      </c>
      <c r="I169" s="448">
        <v>0</v>
      </c>
      <c r="J169" s="448">
        <v>0</v>
      </c>
      <c r="K169" s="448">
        <v>0</v>
      </c>
      <c r="L169" s="448">
        <v>0</v>
      </c>
      <c r="M169" s="76"/>
      <c r="N169" s="76"/>
      <c r="O169" s="76"/>
      <c r="P169" s="76"/>
      <c r="Q169" s="76"/>
      <c r="R169" s="76"/>
      <c r="S169" s="76"/>
      <c r="T169" s="76"/>
      <c r="U169" s="76"/>
      <c r="V169" s="76"/>
    </row>
    <row r="170" spans="1:22" customFormat="1" x14ac:dyDescent="0.35">
      <c r="A170" s="396" t="s">
        <v>121</v>
      </c>
      <c r="B170" s="409" t="s">
        <v>72</v>
      </c>
      <c r="C170" s="448">
        <v>6865.9490000000005</v>
      </c>
      <c r="D170" s="448">
        <v>0</v>
      </c>
      <c r="E170" s="448">
        <v>7682.1590000000006</v>
      </c>
      <c r="F170" s="448">
        <v>0</v>
      </c>
      <c r="G170" s="448">
        <v>8316.1299999999992</v>
      </c>
      <c r="H170" s="448">
        <v>0</v>
      </c>
      <c r="I170" s="448">
        <v>8933.7000000000007</v>
      </c>
      <c r="J170" s="448">
        <v>0</v>
      </c>
      <c r="K170" s="448">
        <v>9430.9</v>
      </c>
      <c r="L170" s="448">
        <v>0</v>
      </c>
      <c r="M170" s="76"/>
      <c r="N170" s="76"/>
      <c r="O170" s="76"/>
      <c r="P170" s="76"/>
      <c r="Q170" s="76"/>
      <c r="R170" s="76"/>
      <c r="S170" s="76"/>
      <c r="T170" s="76"/>
      <c r="U170" s="76"/>
      <c r="V170" s="76"/>
    </row>
    <row r="171" spans="1:22" ht="25.5" customHeight="1" x14ac:dyDescent="0.35">
      <c r="A171" s="698" t="s">
        <v>558</v>
      </c>
      <c r="B171" s="698"/>
      <c r="C171" s="698"/>
      <c r="D171" s="698"/>
      <c r="E171" s="698"/>
      <c r="F171" s="698"/>
      <c r="G171" s="698"/>
      <c r="H171" s="698"/>
      <c r="I171" s="698"/>
      <c r="J171" s="698"/>
      <c r="K171" s="698"/>
      <c r="L171" s="698"/>
      <c r="M171" s="416"/>
      <c r="N171" s="416"/>
      <c r="O171" s="416"/>
      <c r="P171" s="416"/>
      <c r="Q171" s="416"/>
      <c r="R171" s="416"/>
      <c r="S171" s="416"/>
      <c r="T171" s="416"/>
      <c r="U171" s="416"/>
      <c r="V171" s="416"/>
    </row>
    <row r="172" spans="1:22" x14ac:dyDescent="0.35">
      <c r="A172" s="416"/>
      <c r="B172" s="416"/>
      <c r="C172" s="416"/>
      <c r="D172" s="416"/>
      <c r="E172" s="416"/>
      <c r="F172" s="416"/>
      <c r="G172" s="416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</row>
    <row r="173" spans="1:22" ht="15" x14ac:dyDescent="0.4">
      <c r="A173" s="699" t="s">
        <v>156</v>
      </c>
      <c r="B173" s="699"/>
      <c r="C173" s="699"/>
      <c r="D173" s="699"/>
      <c r="E173" s="699"/>
      <c r="F173" s="699"/>
      <c r="G173" s="699"/>
      <c r="H173" s="699"/>
      <c r="I173" s="699"/>
      <c r="J173" s="699"/>
      <c r="K173" s="699"/>
      <c r="L173" s="699"/>
      <c r="M173" s="416"/>
      <c r="N173" s="416"/>
      <c r="O173" s="416"/>
      <c r="P173" s="416"/>
      <c r="Q173" s="416"/>
      <c r="R173" s="416"/>
      <c r="S173" s="416"/>
      <c r="T173" s="416"/>
      <c r="U173" s="416"/>
      <c r="V173" s="416"/>
    </row>
    <row r="174" spans="1:22" x14ac:dyDescent="0.35">
      <c r="A174" s="416"/>
      <c r="B174" s="416"/>
      <c r="C174" s="416"/>
      <c r="D174" s="416"/>
      <c r="E174" s="416"/>
      <c r="F174" s="416"/>
      <c r="G174" s="416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  <c r="T174" s="416"/>
      <c r="U174" s="416"/>
      <c r="V174" s="416"/>
    </row>
    <row r="175" spans="1:22" customFormat="1" x14ac:dyDescent="0.35">
      <c r="A175" s="700"/>
      <c r="B175" s="700"/>
      <c r="C175" s="694" t="s">
        <v>507</v>
      </c>
      <c r="D175" s="695"/>
      <c r="E175" s="695"/>
      <c r="F175" s="695"/>
      <c r="G175" s="695"/>
      <c r="H175" s="695"/>
      <c r="I175" s="695"/>
      <c r="J175" s="695"/>
      <c r="K175" s="695"/>
      <c r="L175" s="695"/>
      <c r="M175" s="76"/>
      <c r="N175" s="76"/>
      <c r="O175" s="76"/>
      <c r="P175" s="76"/>
      <c r="Q175" s="76"/>
      <c r="R175" s="76"/>
      <c r="S175" s="76"/>
      <c r="T175" s="76"/>
      <c r="U175" s="76"/>
      <c r="V175" s="76"/>
    </row>
    <row r="176" spans="1:22" customFormat="1" x14ac:dyDescent="0.35">
      <c r="A176" s="700"/>
      <c r="B176" s="700"/>
      <c r="C176" s="696" t="s">
        <v>0</v>
      </c>
      <c r="D176" s="697"/>
      <c r="E176" s="696" t="s">
        <v>106</v>
      </c>
      <c r="F176" s="697"/>
      <c r="G176" s="696" t="s">
        <v>105</v>
      </c>
      <c r="H176" s="697"/>
      <c r="I176" s="694" t="s">
        <v>360</v>
      </c>
      <c r="J176" s="695"/>
      <c r="K176" s="694" t="s">
        <v>529</v>
      </c>
      <c r="L176" s="695"/>
      <c r="M176" s="76"/>
      <c r="N176" s="76"/>
      <c r="O176" s="76"/>
      <c r="P176" s="76"/>
      <c r="Q176" s="76"/>
      <c r="R176" s="76"/>
      <c r="S176" s="76"/>
      <c r="T176" s="76"/>
      <c r="U176" s="76"/>
      <c r="V176" s="76"/>
    </row>
    <row r="177" spans="1:22" customFormat="1" x14ac:dyDescent="0.35">
      <c r="A177" s="700"/>
      <c r="B177" s="700"/>
      <c r="C177" s="569" t="s">
        <v>107</v>
      </c>
      <c r="D177" s="569" t="s">
        <v>108</v>
      </c>
      <c r="E177" s="569" t="s">
        <v>107</v>
      </c>
      <c r="F177" s="569" t="s">
        <v>108</v>
      </c>
      <c r="G177" s="569" t="s">
        <v>107</v>
      </c>
      <c r="H177" s="569" t="s">
        <v>108</v>
      </c>
      <c r="I177" s="402" t="s">
        <v>107</v>
      </c>
      <c r="J177" s="402" t="s">
        <v>108</v>
      </c>
      <c r="K177" s="569" t="s">
        <v>107</v>
      </c>
      <c r="L177" s="569" t="s">
        <v>108</v>
      </c>
      <c r="M177" s="76"/>
      <c r="N177" s="76"/>
      <c r="O177" s="76"/>
      <c r="P177" s="76"/>
      <c r="Q177" s="76"/>
      <c r="R177" s="76"/>
      <c r="S177" s="76"/>
      <c r="T177" s="76"/>
      <c r="U177" s="76"/>
      <c r="V177" s="76"/>
    </row>
    <row r="178" spans="1:22" customFormat="1" ht="26.25" x14ac:dyDescent="0.4">
      <c r="A178" s="417" t="s">
        <v>132</v>
      </c>
      <c r="B178" s="403" t="s">
        <v>72</v>
      </c>
      <c r="C178" s="404">
        <f t="shared" ref="C178:L178" si="16">C179+C184</f>
        <v>160891899.66664001</v>
      </c>
      <c r="D178" s="404">
        <f t="shared" si="16"/>
        <v>283.67619999999999</v>
      </c>
      <c r="E178" s="404">
        <f t="shared" si="16"/>
        <v>8144.0380800000003</v>
      </c>
      <c r="F178" s="404">
        <f t="shared" si="16"/>
        <v>314.28449999999998</v>
      </c>
      <c r="G178" s="404">
        <f t="shared" si="16"/>
        <v>8965.37356</v>
      </c>
      <c r="H178" s="404">
        <f t="shared" si="16"/>
        <v>4614.0770000000002</v>
      </c>
      <c r="I178" s="404">
        <f t="shared" si="16"/>
        <v>9600.66</v>
      </c>
      <c r="J178" s="404">
        <f t="shared" si="16"/>
        <v>484.45599999999996</v>
      </c>
      <c r="K178" s="404">
        <f t="shared" si="16"/>
        <v>10225.400000000001</v>
      </c>
      <c r="L178" s="404">
        <f t="shared" si="16"/>
        <v>439.07600000000002</v>
      </c>
      <c r="M178" s="76"/>
      <c r="N178" s="76"/>
      <c r="O178" s="76"/>
      <c r="P178" s="76"/>
      <c r="Q178" s="76"/>
      <c r="R178" s="76"/>
      <c r="S178" s="76"/>
      <c r="T178" s="76"/>
      <c r="U178" s="76"/>
      <c r="V178" s="76"/>
    </row>
    <row r="179" spans="1:22" customFormat="1" x14ac:dyDescent="0.35">
      <c r="A179" s="434" t="s">
        <v>151</v>
      </c>
      <c r="B179" s="406" t="s">
        <v>72</v>
      </c>
      <c r="C179" s="407">
        <f t="shared" ref="C179:L179" si="17">SUM(C180:C183)</f>
        <v>245301.36263999998</v>
      </c>
      <c r="D179" s="407">
        <f t="shared" si="17"/>
        <v>17.782200000000003</v>
      </c>
      <c r="E179" s="407">
        <f t="shared" si="17"/>
        <v>1278.0890800000002</v>
      </c>
      <c r="F179" s="407">
        <f t="shared" si="17"/>
        <v>3.3334999999999999</v>
      </c>
      <c r="G179" s="407">
        <f t="shared" si="17"/>
        <v>1283.1935599999999</v>
      </c>
      <c r="H179" s="407">
        <f t="shared" si="17"/>
        <v>4411.0950000000003</v>
      </c>
      <c r="I179" s="407">
        <f t="shared" si="17"/>
        <v>1284.53</v>
      </c>
      <c r="J179" s="407">
        <f t="shared" si="17"/>
        <v>38.094000000000008</v>
      </c>
      <c r="K179" s="407">
        <f t="shared" si="17"/>
        <v>1291.7</v>
      </c>
      <c r="L179" s="407">
        <f t="shared" si="17"/>
        <v>13.018000000000001</v>
      </c>
      <c r="M179" s="76"/>
      <c r="N179" s="76"/>
      <c r="O179" s="76"/>
      <c r="P179" s="76"/>
      <c r="Q179" s="76"/>
      <c r="R179" s="76"/>
      <c r="S179" s="76"/>
      <c r="T179" s="76"/>
      <c r="U179" s="76"/>
      <c r="V179" s="76"/>
    </row>
    <row r="180" spans="1:22" customFormat="1" x14ac:dyDescent="0.35">
      <c r="A180" s="396" t="s">
        <v>123</v>
      </c>
      <c r="B180" s="409" t="s">
        <v>72</v>
      </c>
      <c r="C180" s="410">
        <v>0</v>
      </c>
      <c r="D180" s="410">
        <v>1.0069999999999999</v>
      </c>
      <c r="E180" s="410">
        <v>0</v>
      </c>
      <c r="F180" s="410">
        <v>1.7000000000000001E-2</v>
      </c>
      <c r="G180" s="410">
        <v>0</v>
      </c>
      <c r="H180" s="410">
        <v>5.1999999999999998E-2</v>
      </c>
      <c r="I180" s="410">
        <v>0</v>
      </c>
      <c r="J180" s="410">
        <v>0</v>
      </c>
      <c r="K180" s="410">
        <v>0</v>
      </c>
      <c r="L180" s="410">
        <v>0.219</v>
      </c>
      <c r="M180" s="76"/>
      <c r="N180" s="76"/>
      <c r="O180" s="76"/>
      <c r="P180" s="76"/>
      <c r="Q180" s="76"/>
      <c r="R180" s="76"/>
      <c r="S180" s="76"/>
      <c r="T180" s="76"/>
      <c r="U180" s="76"/>
      <c r="V180" s="76"/>
    </row>
    <row r="181" spans="1:22" customFormat="1" x14ac:dyDescent="0.35">
      <c r="A181" s="396" t="s">
        <v>124</v>
      </c>
      <c r="B181" s="409" t="s">
        <v>72</v>
      </c>
      <c r="C181" s="410">
        <v>30.856000000000002</v>
      </c>
      <c r="D181" s="410">
        <v>8.0000000000000002E-3</v>
      </c>
      <c r="E181" s="410">
        <v>0</v>
      </c>
      <c r="F181" s="410">
        <v>0.20900000000000002</v>
      </c>
      <c r="G181" s="410">
        <v>0</v>
      </c>
      <c r="H181" s="410">
        <v>2E-3</v>
      </c>
      <c r="I181" s="410">
        <v>0</v>
      </c>
      <c r="J181" s="410">
        <v>2E-3</v>
      </c>
      <c r="K181" s="410">
        <v>0</v>
      </c>
      <c r="L181" s="410">
        <v>1.4999999999999999E-2</v>
      </c>
      <c r="M181" s="76"/>
      <c r="N181" s="76"/>
      <c r="O181" s="76"/>
      <c r="P181" s="76"/>
      <c r="Q181" s="76"/>
      <c r="R181" s="76"/>
      <c r="S181" s="76"/>
      <c r="T181" s="76"/>
      <c r="U181" s="76"/>
      <c r="V181" s="76"/>
    </row>
    <row r="182" spans="1:22" customFormat="1" x14ac:dyDescent="0.35">
      <c r="A182" s="396" t="s">
        <v>125</v>
      </c>
      <c r="B182" s="409" t="s">
        <v>72</v>
      </c>
      <c r="C182" s="410">
        <v>108.414</v>
      </c>
      <c r="D182" s="410">
        <v>16.645500000000002</v>
      </c>
      <c r="E182" s="410">
        <v>104.861</v>
      </c>
      <c r="F182" s="410">
        <v>2.4289999999999998</v>
      </c>
      <c r="G182" s="410">
        <v>109.74040000000001</v>
      </c>
      <c r="H182" s="410">
        <v>11.030000000000001</v>
      </c>
      <c r="I182" s="410">
        <v>111.021</v>
      </c>
      <c r="J182" s="410">
        <v>37.892000000000003</v>
      </c>
      <c r="K182" s="410">
        <v>118.09200000000001</v>
      </c>
      <c r="L182" s="410">
        <v>12.784000000000001</v>
      </c>
      <c r="M182" s="76"/>
      <c r="N182" s="76"/>
      <c r="O182" s="76"/>
      <c r="P182" s="76"/>
      <c r="Q182" s="76"/>
      <c r="R182" s="76"/>
      <c r="S182" s="76"/>
      <c r="T182" s="76"/>
      <c r="U182" s="76"/>
      <c r="V182" s="76"/>
    </row>
    <row r="183" spans="1:22" customFormat="1" x14ac:dyDescent="0.35">
      <c r="A183" s="396" t="s">
        <v>126</v>
      </c>
      <c r="B183" s="409" t="s">
        <v>72</v>
      </c>
      <c r="C183" s="410">
        <v>245162.09263999999</v>
      </c>
      <c r="D183" s="410">
        <v>0.1217</v>
      </c>
      <c r="E183" s="410">
        <v>1173.2280800000001</v>
      </c>
      <c r="F183" s="410">
        <v>0.67849999999999999</v>
      </c>
      <c r="G183" s="410">
        <v>1173.45316</v>
      </c>
      <c r="H183" s="410">
        <v>4400.0110000000004</v>
      </c>
      <c r="I183" s="410">
        <v>1173.509</v>
      </c>
      <c r="J183" s="410">
        <v>0.2</v>
      </c>
      <c r="K183" s="410">
        <v>1173.6079999999999</v>
      </c>
      <c r="L183" s="410">
        <v>0</v>
      </c>
      <c r="M183" s="76"/>
      <c r="N183" s="76"/>
      <c r="O183" s="76"/>
      <c r="P183" s="76"/>
      <c r="Q183" s="76"/>
      <c r="R183" s="76"/>
      <c r="S183" s="76"/>
      <c r="T183" s="76"/>
      <c r="U183" s="76"/>
      <c r="V183" s="76"/>
    </row>
    <row r="184" spans="1:22" customFormat="1" x14ac:dyDescent="0.35">
      <c r="A184" s="434" t="s">
        <v>152</v>
      </c>
      <c r="B184" s="406" t="s">
        <v>72</v>
      </c>
      <c r="C184" s="407">
        <f t="shared" ref="C184:L184" si="18">C185</f>
        <v>160646598.30400002</v>
      </c>
      <c r="D184" s="407">
        <f t="shared" si="18"/>
        <v>265.89400000000001</v>
      </c>
      <c r="E184" s="407">
        <f t="shared" si="18"/>
        <v>6865.9490000000005</v>
      </c>
      <c r="F184" s="407">
        <f t="shared" si="18"/>
        <v>310.95099999999996</v>
      </c>
      <c r="G184" s="407">
        <f t="shared" si="18"/>
        <v>7682.18</v>
      </c>
      <c r="H184" s="407">
        <f t="shared" si="18"/>
        <v>202.982</v>
      </c>
      <c r="I184" s="407">
        <f t="shared" si="18"/>
        <v>8316.1299999999992</v>
      </c>
      <c r="J184" s="407">
        <f t="shared" si="18"/>
        <v>446.36199999999997</v>
      </c>
      <c r="K184" s="407">
        <f t="shared" si="18"/>
        <v>8933.7000000000007</v>
      </c>
      <c r="L184" s="407">
        <f t="shared" si="18"/>
        <v>426.05800000000005</v>
      </c>
      <c r="M184" s="76"/>
      <c r="N184" s="76"/>
      <c r="O184" s="76"/>
      <c r="P184" s="76"/>
      <c r="Q184" s="76"/>
      <c r="R184" s="76"/>
      <c r="S184" s="76"/>
      <c r="T184" s="76"/>
      <c r="U184" s="76"/>
      <c r="V184" s="76"/>
    </row>
    <row r="185" spans="1:22" customFormat="1" x14ac:dyDescent="0.35">
      <c r="A185" s="396" t="s">
        <v>127</v>
      </c>
      <c r="B185" s="409" t="s">
        <v>72</v>
      </c>
      <c r="C185" s="410">
        <v>160646598.30400002</v>
      </c>
      <c r="D185" s="410">
        <v>265.89400000000001</v>
      </c>
      <c r="E185" s="410">
        <v>6865.9490000000005</v>
      </c>
      <c r="F185" s="410">
        <v>310.95099999999996</v>
      </c>
      <c r="G185" s="410">
        <v>7682.18</v>
      </c>
      <c r="H185" s="410">
        <v>202.982</v>
      </c>
      <c r="I185" s="410">
        <v>8316.1299999999992</v>
      </c>
      <c r="J185" s="410">
        <v>446.36199999999997</v>
      </c>
      <c r="K185" s="410">
        <v>8933.7000000000007</v>
      </c>
      <c r="L185" s="410">
        <v>426.05800000000005</v>
      </c>
      <c r="M185" s="76"/>
      <c r="N185" s="76"/>
      <c r="O185" s="76"/>
      <c r="P185" s="76"/>
      <c r="Q185" s="76"/>
      <c r="R185" s="76"/>
      <c r="S185" s="76"/>
      <c r="T185" s="76"/>
      <c r="U185" s="76"/>
      <c r="V185" s="76"/>
    </row>
    <row r="186" spans="1:22" customFormat="1" x14ac:dyDescent="0.3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1:22" customFormat="1" x14ac:dyDescent="0.35">
      <c r="A187" s="701"/>
      <c r="B187" s="702"/>
      <c r="C187" s="687" t="s">
        <v>504</v>
      </c>
      <c r="D187" s="688"/>
      <c r="E187" s="688"/>
      <c r="F187" s="688"/>
      <c r="G187" s="688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1:22" customFormat="1" x14ac:dyDescent="0.35">
      <c r="A188" s="703"/>
      <c r="B188" s="704"/>
      <c r="C188" s="413" t="s">
        <v>0</v>
      </c>
      <c r="D188" s="413" t="s">
        <v>106</v>
      </c>
      <c r="E188" s="413" t="s">
        <v>105</v>
      </c>
      <c r="F188" s="413" t="s">
        <v>360</v>
      </c>
      <c r="G188" s="570" t="s">
        <v>529</v>
      </c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1:22" customFormat="1" ht="14.25" customHeight="1" x14ac:dyDescent="0.35">
      <c r="A189" s="705"/>
      <c r="B189" s="706"/>
      <c r="C189" s="689" t="s">
        <v>133</v>
      </c>
      <c r="D189" s="690"/>
      <c r="E189" s="690"/>
      <c r="F189" s="690"/>
      <c r="G189" s="691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</row>
    <row r="190" spans="1:22" customFormat="1" ht="13.9" x14ac:dyDescent="0.4">
      <c r="A190" s="395" t="s">
        <v>159</v>
      </c>
      <c r="B190" s="403" t="s">
        <v>72</v>
      </c>
      <c r="C190" s="404">
        <f>C191+C196</f>
        <v>3291180.1124</v>
      </c>
      <c r="D190" s="404">
        <f>D191+D196</f>
        <v>18082.272479999996</v>
      </c>
      <c r="E190" s="404">
        <f>E191+E196</f>
        <v>13132.673299999999</v>
      </c>
      <c r="F190" s="404">
        <f>F191+F196</f>
        <v>8798.1490000000013</v>
      </c>
      <c r="G190" s="404">
        <f>G191+G196</f>
        <v>10082.597342660098</v>
      </c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</row>
    <row r="191" spans="1:22" customFormat="1" x14ac:dyDescent="0.35">
      <c r="A191" s="434" t="s">
        <v>151</v>
      </c>
      <c r="B191" s="406" t="s">
        <v>72</v>
      </c>
      <c r="C191" s="407">
        <f>SUM(C192:C195)</f>
        <v>262128.3106</v>
      </c>
      <c r="D191" s="407">
        <f>SUM(D192:D195)</f>
        <v>7067.6754800000008</v>
      </c>
      <c r="E191" s="407">
        <f>SUM(E192:E195)</f>
        <v>3052.9265</v>
      </c>
      <c r="F191" s="407">
        <f t="shared" ref="F191:G191" si="19">SUM(F192:F195)</f>
        <v>4780.4259999999995</v>
      </c>
      <c r="G191" s="407">
        <f t="shared" si="19"/>
        <v>3691.5469833329989</v>
      </c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</row>
    <row r="192" spans="1:22" customFormat="1" x14ac:dyDescent="0.35">
      <c r="A192" s="396" t="s">
        <v>123</v>
      </c>
      <c r="B192" s="409" t="s">
        <v>72</v>
      </c>
      <c r="C192" s="410">
        <v>3.1102299999999996</v>
      </c>
      <c r="D192" s="410">
        <v>1.3209</v>
      </c>
      <c r="E192" s="410">
        <v>1.4753000000000001</v>
      </c>
      <c r="F192" s="410">
        <v>0.36700000000000005</v>
      </c>
      <c r="G192" s="410">
        <v>1.2630000000000001</v>
      </c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</row>
    <row r="193" spans="1:22" customFormat="1" x14ac:dyDescent="0.35">
      <c r="A193" s="396" t="s">
        <v>124</v>
      </c>
      <c r="B193" s="409" t="s">
        <v>72</v>
      </c>
      <c r="C193" s="410">
        <v>0.72650000000000003</v>
      </c>
      <c r="D193" s="410">
        <v>1.0720000000000001</v>
      </c>
      <c r="E193" s="410">
        <v>1.2630000000000001</v>
      </c>
      <c r="F193" s="410">
        <v>0.06</v>
      </c>
      <c r="G193" s="410">
        <v>1.5189999999999999</v>
      </c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</row>
    <row r="194" spans="1:22" customFormat="1" x14ac:dyDescent="0.35">
      <c r="A194" s="396" t="s">
        <v>125</v>
      </c>
      <c r="B194" s="409" t="s">
        <v>72</v>
      </c>
      <c r="C194" s="410">
        <v>310.07300000000004</v>
      </c>
      <c r="D194" s="410">
        <v>206.33340000000001</v>
      </c>
      <c r="E194" s="410">
        <v>470.11839999999995</v>
      </c>
      <c r="F194" s="410">
        <v>2195.6160000000004</v>
      </c>
      <c r="G194" s="410">
        <v>782.52599999999995</v>
      </c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</row>
    <row r="195" spans="1:22" customFormat="1" x14ac:dyDescent="0.35">
      <c r="A195" s="396" t="s">
        <v>126</v>
      </c>
      <c r="B195" s="409" t="s">
        <v>72</v>
      </c>
      <c r="C195" s="410">
        <v>261814.40086999998</v>
      </c>
      <c r="D195" s="410">
        <v>6858.9491800000005</v>
      </c>
      <c r="E195" s="410">
        <v>2580.0698000000002</v>
      </c>
      <c r="F195" s="410">
        <v>2584.3829999999994</v>
      </c>
      <c r="G195" s="410">
        <v>2906.2389833329989</v>
      </c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1:22" customFormat="1" x14ac:dyDescent="0.35">
      <c r="A196" s="434" t="s">
        <v>152</v>
      </c>
      <c r="B196" s="406" t="s">
        <v>72</v>
      </c>
      <c r="C196" s="407">
        <f>C197</f>
        <v>3029051.8018</v>
      </c>
      <c r="D196" s="407">
        <f>D197</f>
        <v>11014.596999999996</v>
      </c>
      <c r="E196" s="407">
        <f>E197</f>
        <v>10079.746799999999</v>
      </c>
      <c r="F196" s="407">
        <f>F197</f>
        <v>4017.7230000000009</v>
      </c>
      <c r="G196" s="407">
        <f>G197</f>
        <v>6391.0503593270996</v>
      </c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</row>
    <row r="197" spans="1:22" customFormat="1" x14ac:dyDescent="0.35">
      <c r="A197" s="396" t="s">
        <v>127</v>
      </c>
      <c r="B197" s="409" t="s">
        <v>72</v>
      </c>
      <c r="C197" s="410">
        <v>3029051.8018</v>
      </c>
      <c r="D197" s="410">
        <v>11014.596999999996</v>
      </c>
      <c r="E197" s="410">
        <v>10079.746799999999</v>
      </c>
      <c r="F197" s="410">
        <v>4017.7230000000009</v>
      </c>
      <c r="G197" s="410">
        <v>6391.0503593270996</v>
      </c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</row>
    <row r="198" spans="1:22" customFormat="1" x14ac:dyDescent="0.3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</row>
    <row r="199" spans="1:22" customFormat="1" x14ac:dyDescent="0.35">
      <c r="A199" s="701"/>
      <c r="B199" s="702"/>
      <c r="C199" s="687" t="s">
        <v>505</v>
      </c>
      <c r="D199" s="688"/>
      <c r="E199" s="688"/>
      <c r="F199" s="688"/>
      <c r="G199" s="688"/>
      <c r="H199" s="688"/>
      <c r="I199" s="688"/>
      <c r="J199" s="688"/>
      <c r="K199" s="688"/>
      <c r="L199" s="688"/>
      <c r="M199" s="688"/>
      <c r="N199" s="688"/>
      <c r="O199" s="688"/>
      <c r="P199" s="688"/>
      <c r="Q199" s="688"/>
      <c r="R199" s="76"/>
      <c r="S199" s="76"/>
      <c r="T199" s="76"/>
      <c r="U199" s="76"/>
      <c r="V199" s="76"/>
    </row>
    <row r="200" spans="1:22" customFormat="1" x14ac:dyDescent="0.35">
      <c r="A200" s="703"/>
      <c r="B200" s="704"/>
      <c r="C200" s="689" t="s">
        <v>0</v>
      </c>
      <c r="D200" s="690"/>
      <c r="E200" s="691"/>
      <c r="F200" s="689" t="s">
        <v>106</v>
      </c>
      <c r="G200" s="690"/>
      <c r="H200" s="691"/>
      <c r="I200" s="689" t="s">
        <v>105</v>
      </c>
      <c r="J200" s="690"/>
      <c r="K200" s="691"/>
      <c r="L200" s="687" t="s">
        <v>360</v>
      </c>
      <c r="M200" s="688"/>
      <c r="N200" s="688"/>
      <c r="O200" s="687" t="s">
        <v>529</v>
      </c>
      <c r="P200" s="688"/>
      <c r="Q200" s="688"/>
      <c r="R200" s="76"/>
      <c r="S200" s="76"/>
      <c r="T200" s="76"/>
      <c r="U200" s="76"/>
      <c r="V200" s="76"/>
    </row>
    <row r="201" spans="1:22" customFormat="1" ht="65.650000000000006" x14ac:dyDescent="0.35">
      <c r="A201" s="705"/>
      <c r="B201" s="706"/>
      <c r="C201" s="415" t="s">
        <v>134</v>
      </c>
      <c r="D201" s="415" t="s">
        <v>135</v>
      </c>
      <c r="E201" s="415" t="s">
        <v>136</v>
      </c>
      <c r="F201" s="415" t="s">
        <v>134</v>
      </c>
      <c r="G201" s="415" t="s">
        <v>135</v>
      </c>
      <c r="H201" s="415" t="s">
        <v>136</v>
      </c>
      <c r="I201" s="415" t="s">
        <v>134</v>
      </c>
      <c r="J201" s="415" t="s">
        <v>135</v>
      </c>
      <c r="K201" s="415" t="s">
        <v>136</v>
      </c>
      <c r="L201" s="415" t="s">
        <v>134</v>
      </c>
      <c r="M201" s="415" t="s">
        <v>135</v>
      </c>
      <c r="N201" s="415" t="s">
        <v>136</v>
      </c>
      <c r="O201" s="415" t="s">
        <v>134</v>
      </c>
      <c r="P201" s="415" t="s">
        <v>135</v>
      </c>
      <c r="Q201" s="415" t="s">
        <v>136</v>
      </c>
      <c r="R201" s="76"/>
      <c r="S201" s="76"/>
      <c r="T201" s="76"/>
      <c r="U201" s="76"/>
      <c r="V201" s="76"/>
    </row>
    <row r="202" spans="1:22" customFormat="1" ht="39.4" x14ac:dyDescent="0.4">
      <c r="A202" s="395" t="s">
        <v>160</v>
      </c>
      <c r="B202" s="403" t="s">
        <v>72</v>
      </c>
      <c r="C202" s="404">
        <f t="shared" ref="C202:Q202" si="20">C203+C208</f>
        <v>8877.5170000000016</v>
      </c>
      <c r="D202" s="404">
        <f t="shared" si="20"/>
        <v>0</v>
      </c>
      <c r="E202" s="404">
        <f t="shared" si="20"/>
        <v>0</v>
      </c>
      <c r="F202" s="404">
        <f t="shared" si="20"/>
        <v>7985.8852000000006</v>
      </c>
      <c r="G202" s="404">
        <f t="shared" si="20"/>
        <v>0</v>
      </c>
      <c r="H202" s="404">
        <f t="shared" si="20"/>
        <v>0</v>
      </c>
      <c r="I202" s="404">
        <f t="shared" si="20"/>
        <v>12561.291300000001</v>
      </c>
      <c r="J202" s="404">
        <f t="shared" si="20"/>
        <v>0</v>
      </c>
      <c r="K202" s="404">
        <f t="shared" si="20"/>
        <v>0</v>
      </c>
      <c r="L202" s="404">
        <f t="shared" si="20"/>
        <v>2442.7510000000002</v>
      </c>
      <c r="M202" s="404">
        <f t="shared" si="20"/>
        <v>0</v>
      </c>
      <c r="N202" s="404">
        <f t="shared" si="20"/>
        <v>0</v>
      </c>
      <c r="O202" s="404">
        <f t="shared" si="20"/>
        <v>4377.1469999999999</v>
      </c>
      <c r="P202" s="404">
        <f t="shared" si="20"/>
        <v>0</v>
      </c>
      <c r="Q202" s="404">
        <f t="shared" si="20"/>
        <v>0</v>
      </c>
      <c r="R202" s="76"/>
      <c r="S202" s="76"/>
      <c r="T202" s="76"/>
      <c r="U202" s="76"/>
      <c r="V202" s="76"/>
    </row>
    <row r="203" spans="1:22" customFormat="1" x14ac:dyDescent="0.35">
      <c r="A203" s="398" t="s">
        <v>151</v>
      </c>
      <c r="B203" s="444" t="s">
        <v>72</v>
      </c>
      <c r="C203" s="442">
        <f t="shared" ref="C203:Q203" si="21">SUM(C204:C207)</f>
        <v>53.808</v>
      </c>
      <c r="D203" s="442">
        <f t="shared" si="21"/>
        <v>0</v>
      </c>
      <c r="E203" s="442">
        <f t="shared" si="21"/>
        <v>0</v>
      </c>
      <c r="F203" s="442">
        <f t="shared" si="21"/>
        <v>63.071200000000005</v>
      </c>
      <c r="G203" s="442">
        <f t="shared" si="21"/>
        <v>0</v>
      </c>
      <c r="H203" s="442">
        <f t="shared" si="21"/>
        <v>0</v>
      </c>
      <c r="I203" s="442">
        <f t="shared" si="21"/>
        <v>4543.9723000000004</v>
      </c>
      <c r="J203" s="442">
        <f t="shared" si="21"/>
        <v>0</v>
      </c>
      <c r="K203" s="442">
        <f t="shared" si="21"/>
        <v>0</v>
      </c>
      <c r="L203" s="442">
        <f t="shared" si="21"/>
        <v>159.28900000000002</v>
      </c>
      <c r="M203" s="442">
        <f t="shared" si="21"/>
        <v>0</v>
      </c>
      <c r="N203" s="442">
        <f t="shared" si="21"/>
        <v>0</v>
      </c>
      <c r="O203" s="442">
        <f t="shared" si="21"/>
        <v>108.90100000000001</v>
      </c>
      <c r="P203" s="442">
        <f t="shared" si="21"/>
        <v>0</v>
      </c>
      <c r="Q203" s="442">
        <f t="shared" si="21"/>
        <v>0</v>
      </c>
      <c r="R203" s="76"/>
      <c r="S203" s="76"/>
      <c r="T203" s="76"/>
      <c r="U203" s="76"/>
      <c r="V203" s="76"/>
    </row>
    <row r="204" spans="1:22" customFormat="1" x14ac:dyDescent="0.35">
      <c r="A204" s="396" t="s">
        <v>123</v>
      </c>
      <c r="B204" s="409" t="s">
        <v>72</v>
      </c>
      <c r="C204" s="426">
        <v>0</v>
      </c>
      <c r="D204" s="426">
        <v>0</v>
      </c>
      <c r="E204" s="426">
        <v>0</v>
      </c>
      <c r="F204" s="426">
        <v>2.0000000000000001E-4</v>
      </c>
      <c r="G204" s="426">
        <v>0</v>
      </c>
      <c r="H204" s="426">
        <v>0</v>
      </c>
      <c r="I204" s="426">
        <v>2.9999999999999997E-4</v>
      </c>
      <c r="J204" s="426">
        <v>0</v>
      </c>
      <c r="K204" s="426">
        <v>0</v>
      </c>
      <c r="L204" s="442">
        <v>0</v>
      </c>
      <c r="M204" s="442">
        <v>0</v>
      </c>
      <c r="N204" s="442">
        <v>0</v>
      </c>
      <c r="O204" s="442">
        <v>0</v>
      </c>
      <c r="P204" s="442">
        <v>0</v>
      </c>
      <c r="Q204" s="442">
        <v>0</v>
      </c>
      <c r="R204" s="76"/>
      <c r="S204" s="76"/>
      <c r="T204" s="76"/>
      <c r="U204" s="76"/>
      <c r="V204" s="76"/>
    </row>
    <row r="205" spans="1:22" customFormat="1" x14ac:dyDescent="0.35">
      <c r="A205" s="396" t="s">
        <v>124</v>
      </c>
      <c r="B205" s="409" t="s">
        <v>72</v>
      </c>
      <c r="C205" s="426">
        <v>0</v>
      </c>
      <c r="D205" s="426">
        <v>0</v>
      </c>
      <c r="E205" s="426">
        <v>0</v>
      </c>
      <c r="F205" s="426">
        <v>0</v>
      </c>
      <c r="G205" s="426">
        <v>0</v>
      </c>
      <c r="H205" s="426">
        <v>0</v>
      </c>
      <c r="I205" s="426">
        <v>0</v>
      </c>
      <c r="J205" s="426">
        <v>0</v>
      </c>
      <c r="K205" s="426">
        <v>0</v>
      </c>
      <c r="L205" s="442">
        <v>4.7E-2</v>
      </c>
      <c r="M205" s="442">
        <v>0</v>
      </c>
      <c r="N205" s="442">
        <v>0</v>
      </c>
      <c r="O205" s="442">
        <v>2.7E-2</v>
      </c>
      <c r="P205" s="442">
        <v>0</v>
      </c>
      <c r="Q205" s="442">
        <v>0</v>
      </c>
      <c r="R205" s="76"/>
      <c r="S205" s="76"/>
      <c r="T205" s="76"/>
      <c r="U205" s="76"/>
      <c r="V205" s="76"/>
    </row>
    <row r="206" spans="1:22" customFormat="1" x14ac:dyDescent="0.35">
      <c r="A206" s="396" t="s">
        <v>125</v>
      </c>
      <c r="B206" s="409" t="s">
        <v>72</v>
      </c>
      <c r="C206" s="426">
        <v>52.390999999999998</v>
      </c>
      <c r="D206" s="426">
        <v>0</v>
      </c>
      <c r="E206" s="426">
        <v>0</v>
      </c>
      <c r="F206" s="426">
        <v>61.876000000000005</v>
      </c>
      <c r="G206" s="426">
        <v>0</v>
      </c>
      <c r="H206" s="426">
        <v>0</v>
      </c>
      <c r="I206" s="426">
        <v>104.226</v>
      </c>
      <c r="J206" s="426">
        <v>0</v>
      </c>
      <c r="K206" s="426">
        <v>0</v>
      </c>
      <c r="L206" s="442">
        <v>139.73400000000001</v>
      </c>
      <c r="M206" s="442">
        <v>0</v>
      </c>
      <c r="N206" s="442">
        <v>0</v>
      </c>
      <c r="O206" s="442">
        <v>98.37</v>
      </c>
      <c r="P206" s="442">
        <v>0</v>
      </c>
      <c r="Q206" s="442">
        <v>0</v>
      </c>
      <c r="R206" s="76"/>
      <c r="S206" s="76"/>
      <c r="T206" s="76"/>
      <c r="U206" s="76"/>
      <c r="V206" s="76"/>
    </row>
    <row r="207" spans="1:22" customFormat="1" x14ac:dyDescent="0.35">
      <c r="A207" s="396" t="s">
        <v>126</v>
      </c>
      <c r="B207" s="409" t="s">
        <v>72</v>
      </c>
      <c r="C207" s="426">
        <v>1.4169999999999998</v>
      </c>
      <c r="D207" s="426">
        <v>0</v>
      </c>
      <c r="E207" s="426">
        <v>0</v>
      </c>
      <c r="F207" s="426">
        <v>1.1950000000000001</v>
      </c>
      <c r="G207" s="426">
        <v>0</v>
      </c>
      <c r="H207" s="426">
        <v>0</v>
      </c>
      <c r="I207" s="426">
        <v>4439.7460000000001</v>
      </c>
      <c r="J207" s="426">
        <v>0</v>
      </c>
      <c r="K207" s="426">
        <v>0</v>
      </c>
      <c r="L207" s="442">
        <v>19.508000000000003</v>
      </c>
      <c r="M207" s="442">
        <v>0</v>
      </c>
      <c r="N207" s="442">
        <v>0</v>
      </c>
      <c r="O207" s="442">
        <v>10.503999999999998</v>
      </c>
      <c r="P207" s="442">
        <v>0</v>
      </c>
      <c r="Q207" s="442">
        <v>0</v>
      </c>
      <c r="R207" s="76"/>
      <c r="S207" s="76"/>
      <c r="T207" s="76"/>
      <c r="U207" s="76"/>
      <c r="V207" s="76"/>
    </row>
    <row r="208" spans="1:22" customFormat="1" x14ac:dyDescent="0.35">
      <c r="A208" s="434" t="s">
        <v>152</v>
      </c>
      <c r="B208" s="406" t="s">
        <v>72</v>
      </c>
      <c r="C208" s="425">
        <f t="shared" ref="C208:Q208" si="22">C209</f>
        <v>8823.7090000000007</v>
      </c>
      <c r="D208" s="425">
        <f t="shared" si="22"/>
        <v>0</v>
      </c>
      <c r="E208" s="425">
        <f t="shared" si="22"/>
        <v>0</v>
      </c>
      <c r="F208" s="425">
        <f t="shared" si="22"/>
        <v>7922.8140000000003</v>
      </c>
      <c r="G208" s="425">
        <f t="shared" si="22"/>
        <v>0</v>
      </c>
      <c r="H208" s="425">
        <f t="shared" si="22"/>
        <v>0</v>
      </c>
      <c r="I208" s="425">
        <f t="shared" si="22"/>
        <v>8017.3190000000004</v>
      </c>
      <c r="J208" s="425">
        <f t="shared" si="22"/>
        <v>0</v>
      </c>
      <c r="K208" s="425">
        <f t="shared" si="22"/>
        <v>0</v>
      </c>
      <c r="L208" s="425">
        <f t="shared" si="22"/>
        <v>2283.462</v>
      </c>
      <c r="M208" s="425">
        <f t="shared" si="22"/>
        <v>0</v>
      </c>
      <c r="N208" s="425">
        <f t="shared" si="22"/>
        <v>0</v>
      </c>
      <c r="O208" s="425">
        <f t="shared" si="22"/>
        <v>4268.2460000000001</v>
      </c>
      <c r="P208" s="425">
        <f t="shared" si="22"/>
        <v>0</v>
      </c>
      <c r="Q208" s="425">
        <f t="shared" si="22"/>
        <v>0</v>
      </c>
      <c r="R208" s="76"/>
      <c r="S208" s="76"/>
      <c r="T208" s="76"/>
      <c r="U208" s="76"/>
      <c r="V208" s="76"/>
    </row>
    <row r="209" spans="1:23" customFormat="1" x14ac:dyDescent="0.35">
      <c r="A209" s="396" t="s">
        <v>127</v>
      </c>
      <c r="B209" s="409" t="s">
        <v>72</v>
      </c>
      <c r="C209" s="426">
        <v>8823.7090000000007</v>
      </c>
      <c r="D209" s="426">
        <v>0</v>
      </c>
      <c r="E209" s="426">
        <v>0</v>
      </c>
      <c r="F209" s="426">
        <v>7922.8140000000003</v>
      </c>
      <c r="G209" s="426">
        <v>0</v>
      </c>
      <c r="H209" s="426">
        <v>0</v>
      </c>
      <c r="I209" s="426">
        <v>8017.3190000000004</v>
      </c>
      <c r="J209" s="426">
        <v>0</v>
      </c>
      <c r="K209" s="426">
        <v>0</v>
      </c>
      <c r="L209" s="442">
        <v>2283.462</v>
      </c>
      <c r="M209" s="442">
        <v>0</v>
      </c>
      <c r="N209" s="442">
        <v>0</v>
      </c>
      <c r="O209" s="442">
        <v>4268.2460000000001</v>
      </c>
      <c r="P209" s="442">
        <v>0</v>
      </c>
      <c r="Q209" s="442">
        <v>0</v>
      </c>
      <c r="R209" s="76"/>
      <c r="S209" s="76"/>
      <c r="T209" s="76"/>
      <c r="U209" s="76"/>
      <c r="V209" s="76"/>
    </row>
    <row r="210" spans="1:23" customFormat="1" x14ac:dyDescent="0.3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</row>
    <row r="211" spans="1:23" customFormat="1" x14ac:dyDescent="0.35">
      <c r="A211" s="701"/>
      <c r="B211" s="702"/>
      <c r="C211" s="687" t="s">
        <v>506</v>
      </c>
      <c r="D211" s="688"/>
      <c r="E211" s="688"/>
      <c r="F211" s="688"/>
      <c r="G211" s="688"/>
      <c r="H211" s="688"/>
      <c r="I211" s="688"/>
      <c r="J211" s="688"/>
      <c r="K211" s="688"/>
      <c r="L211" s="688"/>
      <c r="M211" s="688"/>
      <c r="N211" s="688"/>
      <c r="O211" s="688"/>
      <c r="P211" s="688"/>
      <c r="Q211" s="688"/>
      <c r="R211" s="688"/>
      <c r="S211" s="688"/>
      <c r="T211" s="688"/>
      <c r="U211" s="688"/>
      <c r="V211" s="688"/>
    </row>
    <row r="212" spans="1:23" customFormat="1" x14ac:dyDescent="0.35">
      <c r="A212" s="703"/>
      <c r="B212" s="704"/>
      <c r="C212" s="689" t="s">
        <v>0</v>
      </c>
      <c r="D212" s="690"/>
      <c r="E212" s="690"/>
      <c r="F212" s="691"/>
      <c r="G212" s="689" t="s">
        <v>106</v>
      </c>
      <c r="H212" s="690"/>
      <c r="I212" s="690"/>
      <c r="J212" s="691"/>
      <c r="K212" s="689" t="s">
        <v>105</v>
      </c>
      <c r="L212" s="690"/>
      <c r="M212" s="690"/>
      <c r="N212" s="691"/>
      <c r="O212" s="687" t="s">
        <v>360</v>
      </c>
      <c r="P212" s="688"/>
      <c r="Q212" s="688"/>
      <c r="R212" s="688"/>
      <c r="S212" s="687" t="s">
        <v>529</v>
      </c>
      <c r="T212" s="688"/>
      <c r="U212" s="688"/>
      <c r="V212" s="688"/>
    </row>
    <row r="213" spans="1:23" customFormat="1" ht="78.75" x14ac:dyDescent="0.35">
      <c r="A213" s="705"/>
      <c r="B213" s="706"/>
      <c r="C213" s="570" t="s">
        <v>137</v>
      </c>
      <c r="D213" s="570" t="s">
        <v>138</v>
      </c>
      <c r="E213" s="570" t="s">
        <v>154</v>
      </c>
      <c r="F213" s="570" t="s">
        <v>140</v>
      </c>
      <c r="G213" s="570" t="s">
        <v>137</v>
      </c>
      <c r="H213" s="570" t="s">
        <v>138</v>
      </c>
      <c r="I213" s="570" t="s">
        <v>154</v>
      </c>
      <c r="J213" s="570" t="s">
        <v>140</v>
      </c>
      <c r="K213" s="570" t="s">
        <v>137</v>
      </c>
      <c r="L213" s="570" t="s">
        <v>138</v>
      </c>
      <c r="M213" s="570" t="s">
        <v>154</v>
      </c>
      <c r="N213" s="570" t="s">
        <v>140</v>
      </c>
      <c r="O213" s="413" t="s">
        <v>137</v>
      </c>
      <c r="P213" s="413" t="s">
        <v>138</v>
      </c>
      <c r="Q213" s="413" t="s">
        <v>154</v>
      </c>
      <c r="R213" s="413" t="s">
        <v>140</v>
      </c>
      <c r="S213" s="570" t="s">
        <v>137</v>
      </c>
      <c r="T213" s="570" t="s">
        <v>138</v>
      </c>
      <c r="U213" s="570" t="s">
        <v>154</v>
      </c>
      <c r="V213" s="570" t="s">
        <v>140</v>
      </c>
    </row>
    <row r="214" spans="1:23" s="400" customFormat="1" ht="26.25" x14ac:dyDescent="0.4">
      <c r="A214" s="395" t="s">
        <v>161</v>
      </c>
      <c r="B214" s="403" t="s">
        <v>72</v>
      </c>
      <c r="C214" s="404">
        <f t="shared" ref="C214:V214" si="23">C215+C220</f>
        <v>0</v>
      </c>
      <c r="D214" s="404">
        <f t="shared" si="23"/>
        <v>271.63382999999999</v>
      </c>
      <c r="E214" s="404">
        <f t="shared" si="23"/>
        <v>8604.3521999999994</v>
      </c>
      <c r="F214" s="404">
        <f t="shared" si="23"/>
        <v>0</v>
      </c>
      <c r="G214" s="404">
        <f t="shared" si="23"/>
        <v>0</v>
      </c>
      <c r="H214" s="404">
        <f t="shared" si="23"/>
        <v>128.24052</v>
      </c>
      <c r="I214" s="404">
        <f t="shared" si="23"/>
        <v>4845.7000000000007</v>
      </c>
      <c r="J214" s="404">
        <f t="shared" si="23"/>
        <v>0</v>
      </c>
      <c r="K214" s="404">
        <f t="shared" si="23"/>
        <v>0</v>
      </c>
      <c r="L214" s="404">
        <f t="shared" si="23"/>
        <v>360.43</v>
      </c>
      <c r="M214" s="404">
        <f t="shared" si="23"/>
        <v>3705.2867999999999</v>
      </c>
      <c r="N214" s="404">
        <f t="shared" si="23"/>
        <v>0</v>
      </c>
      <c r="O214" s="404">
        <f t="shared" si="23"/>
        <v>0</v>
      </c>
      <c r="P214" s="404">
        <f t="shared" si="23"/>
        <v>2077.7110000000002</v>
      </c>
      <c r="Q214" s="404">
        <f t="shared" si="23"/>
        <v>3698.3269999999998</v>
      </c>
      <c r="R214" s="404">
        <f t="shared" si="23"/>
        <v>0</v>
      </c>
      <c r="S214" s="404">
        <f t="shared" si="23"/>
        <v>0</v>
      </c>
      <c r="T214" s="404">
        <f t="shared" si="23"/>
        <v>650.93500000000006</v>
      </c>
      <c r="U214" s="404">
        <f t="shared" si="23"/>
        <v>4100.8873426600994</v>
      </c>
      <c r="V214" s="404">
        <f t="shared" si="23"/>
        <v>0</v>
      </c>
    </row>
    <row r="215" spans="1:23" s="432" customFormat="1" x14ac:dyDescent="0.35">
      <c r="A215" s="434" t="s">
        <v>151</v>
      </c>
      <c r="B215" s="406" t="s">
        <v>72</v>
      </c>
      <c r="C215" s="407">
        <f t="shared" ref="C215:V215" si="24">SUM(C216:C219)</f>
        <v>0</v>
      </c>
      <c r="D215" s="407">
        <f t="shared" si="24"/>
        <v>271.58483000000001</v>
      </c>
      <c r="E215" s="407">
        <f t="shared" si="24"/>
        <v>3019.5683999999997</v>
      </c>
      <c r="F215" s="407">
        <f t="shared" si="24"/>
        <v>0</v>
      </c>
      <c r="G215" s="407">
        <f t="shared" si="24"/>
        <v>0</v>
      </c>
      <c r="H215" s="407">
        <f t="shared" si="24"/>
        <v>128.02852000000001</v>
      </c>
      <c r="I215" s="407">
        <f t="shared" si="24"/>
        <v>2463.7100000000005</v>
      </c>
      <c r="J215" s="407">
        <f t="shared" si="24"/>
        <v>0</v>
      </c>
      <c r="K215" s="407">
        <f t="shared" si="24"/>
        <v>0</v>
      </c>
      <c r="L215" s="407">
        <f t="shared" si="24"/>
        <v>360.279</v>
      </c>
      <c r="M215" s="407">
        <f t="shared" si="24"/>
        <v>2520.3399999999997</v>
      </c>
      <c r="N215" s="407">
        <f t="shared" si="24"/>
        <v>0</v>
      </c>
      <c r="O215" s="407">
        <f t="shared" si="24"/>
        <v>0</v>
      </c>
      <c r="P215" s="407">
        <f t="shared" si="24"/>
        <v>2077.5600000000004</v>
      </c>
      <c r="Q215" s="407">
        <f t="shared" si="24"/>
        <v>2561.4829999999997</v>
      </c>
      <c r="R215" s="407">
        <f t="shared" si="24"/>
        <v>0</v>
      </c>
      <c r="S215" s="407">
        <f t="shared" si="24"/>
        <v>0</v>
      </c>
      <c r="T215" s="407">
        <f t="shared" si="24"/>
        <v>650.26900000000001</v>
      </c>
      <c r="U215" s="407">
        <f t="shared" si="24"/>
        <v>2878.7809833329993</v>
      </c>
      <c r="V215" s="407">
        <f t="shared" si="24"/>
        <v>0</v>
      </c>
    </row>
    <row r="216" spans="1:23" s="400" customFormat="1" x14ac:dyDescent="0.35">
      <c r="A216" s="396" t="s">
        <v>123</v>
      </c>
      <c r="B216" s="409" t="s">
        <v>72</v>
      </c>
      <c r="C216" s="410">
        <v>0</v>
      </c>
      <c r="D216" s="410">
        <v>3.1382300000000001</v>
      </c>
      <c r="E216" s="410">
        <v>0</v>
      </c>
      <c r="F216" s="410">
        <v>0</v>
      </c>
      <c r="G216" s="410">
        <v>0</v>
      </c>
      <c r="H216" s="410">
        <v>1.2857200000000002</v>
      </c>
      <c r="I216" s="410">
        <v>0</v>
      </c>
      <c r="J216" s="410">
        <v>0</v>
      </c>
      <c r="K216" s="410">
        <v>0</v>
      </c>
      <c r="L216" s="410">
        <v>1.5270000000000001</v>
      </c>
      <c r="M216" s="410">
        <v>0</v>
      </c>
      <c r="N216" s="410">
        <v>0</v>
      </c>
      <c r="O216" s="443">
        <v>0</v>
      </c>
      <c r="P216" s="443">
        <v>0.14799999999999999</v>
      </c>
      <c r="Q216" s="443">
        <v>0</v>
      </c>
      <c r="R216" s="443">
        <v>0</v>
      </c>
      <c r="S216" s="443">
        <v>0</v>
      </c>
      <c r="T216" s="443">
        <v>1.48</v>
      </c>
      <c r="U216" s="443">
        <v>0</v>
      </c>
      <c r="V216" s="443">
        <v>0</v>
      </c>
      <c r="W216" s="445">
        <v>0</v>
      </c>
    </row>
    <row r="217" spans="1:23" s="400" customFormat="1" x14ac:dyDescent="0.35">
      <c r="A217" s="396" t="s">
        <v>124</v>
      </c>
      <c r="B217" s="409" t="s">
        <v>72</v>
      </c>
      <c r="C217" s="410">
        <v>0</v>
      </c>
      <c r="D217" s="410">
        <v>0.52549999999999997</v>
      </c>
      <c r="E217" s="410">
        <v>0</v>
      </c>
      <c r="F217" s="410">
        <v>0</v>
      </c>
      <c r="G217" s="410">
        <v>0</v>
      </c>
      <c r="H217" s="410">
        <v>1.2789999999999999</v>
      </c>
      <c r="I217" s="410">
        <v>0</v>
      </c>
      <c r="J217" s="410">
        <v>0</v>
      </c>
      <c r="K217" s="410">
        <v>0</v>
      </c>
      <c r="L217" s="410">
        <v>1.2630000000000001</v>
      </c>
      <c r="M217" s="410">
        <v>0</v>
      </c>
      <c r="N217" s="410">
        <v>0</v>
      </c>
      <c r="O217" s="443">
        <v>0</v>
      </c>
      <c r="P217" s="443">
        <v>0</v>
      </c>
      <c r="Q217" s="443">
        <v>0</v>
      </c>
      <c r="R217" s="443">
        <v>0</v>
      </c>
      <c r="S217" s="443">
        <v>0</v>
      </c>
      <c r="T217" s="443">
        <v>1.4689999999999999</v>
      </c>
      <c r="U217" s="443">
        <v>0</v>
      </c>
      <c r="V217" s="443">
        <v>0</v>
      </c>
      <c r="W217" s="445">
        <v>0</v>
      </c>
    </row>
    <row r="218" spans="1:23" s="400" customFormat="1" x14ac:dyDescent="0.35">
      <c r="A218" s="396" t="s">
        <v>125</v>
      </c>
      <c r="B218" s="409" t="s">
        <v>72</v>
      </c>
      <c r="C218" s="410">
        <v>0</v>
      </c>
      <c r="D218" s="410">
        <v>266.88550000000004</v>
      </c>
      <c r="E218" s="410">
        <v>5.4779999999999998</v>
      </c>
      <c r="F218" s="410">
        <v>0</v>
      </c>
      <c r="G218" s="410">
        <v>0</v>
      </c>
      <c r="H218" s="410">
        <v>123.79100000000001</v>
      </c>
      <c r="I218" s="410">
        <v>7.1859999999999999</v>
      </c>
      <c r="J218" s="410">
        <v>0</v>
      </c>
      <c r="K218" s="410">
        <v>0</v>
      </c>
      <c r="L218" s="410">
        <v>337.75</v>
      </c>
      <c r="M218" s="410">
        <v>0</v>
      </c>
      <c r="N218" s="410">
        <v>0</v>
      </c>
      <c r="O218" s="443">
        <v>0</v>
      </c>
      <c r="P218" s="443">
        <v>2070.4090000000001</v>
      </c>
      <c r="Q218" s="443">
        <v>3.51</v>
      </c>
      <c r="R218" s="443">
        <v>0</v>
      </c>
      <c r="S218" s="443">
        <v>0</v>
      </c>
      <c r="T218" s="443">
        <v>632.5</v>
      </c>
      <c r="U218" s="443">
        <v>0</v>
      </c>
      <c r="V218" s="443">
        <v>0</v>
      </c>
      <c r="W218" s="445">
        <v>0</v>
      </c>
    </row>
    <row r="219" spans="1:23" s="400" customFormat="1" x14ac:dyDescent="0.35">
      <c r="A219" s="396" t="s">
        <v>126</v>
      </c>
      <c r="B219" s="409" t="s">
        <v>72</v>
      </c>
      <c r="C219" s="410">
        <v>0</v>
      </c>
      <c r="D219" s="410">
        <v>1.0355999999999999</v>
      </c>
      <c r="E219" s="410">
        <v>3014.0903999999996</v>
      </c>
      <c r="F219" s="410">
        <v>0</v>
      </c>
      <c r="G219" s="410">
        <v>0</v>
      </c>
      <c r="H219" s="410">
        <v>1.6728000000000001</v>
      </c>
      <c r="I219" s="410">
        <v>2456.5240000000003</v>
      </c>
      <c r="J219" s="410">
        <v>0</v>
      </c>
      <c r="K219" s="410">
        <v>0</v>
      </c>
      <c r="L219" s="410">
        <v>19.738999999999997</v>
      </c>
      <c r="M219" s="410">
        <v>2520.3399999999997</v>
      </c>
      <c r="N219" s="410">
        <v>0</v>
      </c>
      <c r="O219" s="443">
        <v>0</v>
      </c>
      <c r="P219" s="443">
        <v>7.0029999999999992</v>
      </c>
      <c r="Q219" s="443">
        <v>2557.9729999999995</v>
      </c>
      <c r="R219" s="443">
        <v>0</v>
      </c>
      <c r="S219" s="443">
        <v>0</v>
      </c>
      <c r="T219" s="443">
        <v>14.819999999999999</v>
      </c>
      <c r="U219" s="443">
        <v>2878.7809833329993</v>
      </c>
      <c r="V219" s="443">
        <v>0</v>
      </c>
      <c r="W219" s="445">
        <v>0</v>
      </c>
    </row>
    <row r="220" spans="1:23" s="400" customFormat="1" x14ac:dyDescent="0.35">
      <c r="A220" s="434" t="s">
        <v>152</v>
      </c>
      <c r="B220" s="406" t="s">
        <v>72</v>
      </c>
      <c r="C220" s="407">
        <f t="shared" ref="C220:N220" si="25">C221</f>
        <v>0</v>
      </c>
      <c r="D220" s="407">
        <f t="shared" si="25"/>
        <v>4.9000000000000002E-2</v>
      </c>
      <c r="E220" s="407">
        <f t="shared" si="25"/>
        <v>5584.7837999999992</v>
      </c>
      <c r="F220" s="407">
        <f t="shared" si="25"/>
        <v>0</v>
      </c>
      <c r="G220" s="407">
        <f t="shared" si="25"/>
        <v>0</v>
      </c>
      <c r="H220" s="407">
        <f t="shared" si="25"/>
        <v>0.21200000000000002</v>
      </c>
      <c r="I220" s="407">
        <f t="shared" si="25"/>
        <v>2381.9899999999998</v>
      </c>
      <c r="J220" s="407">
        <f t="shared" si="25"/>
        <v>0</v>
      </c>
      <c r="K220" s="407">
        <f t="shared" si="25"/>
        <v>0</v>
      </c>
      <c r="L220" s="407">
        <f t="shared" si="25"/>
        <v>0.151</v>
      </c>
      <c r="M220" s="407">
        <f t="shared" si="25"/>
        <v>1184.9467999999999</v>
      </c>
      <c r="N220" s="407">
        <f t="shared" si="25"/>
        <v>0</v>
      </c>
      <c r="O220" s="407">
        <v>0</v>
      </c>
      <c r="P220" s="407">
        <v>0.151</v>
      </c>
      <c r="Q220" s="407">
        <v>1136.8440000000001</v>
      </c>
      <c r="R220" s="407">
        <v>0</v>
      </c>
      <c r="S220" s="407">
        <f>S221</f>
        <v>0</v>
      </c>
      <c r="T220" s="407">
        <f t="shared" ref="T220:V220" si="26">T221</f>
        <v>0.66599999999999993</v>
      </c>
      <c r="U220" s="407">
        <f t="shared" si="26"/>
        <v>1222.1063593271001</v>
      </c>
      <c r="V220" s="407">
        <f t="shared" si="26"/>
        <v>0</v>
      </c>
    </row>
    <row r="221" spans="1:23" s="400" customFormat="1" x14ac:dyDescent="0.35">
      <c r="A221" s="396" t="s">
        <v>127</v>
      </c>
      <c r="B221" s="409" t="s">
        <v>72</v>
      </c>
      <c r="C221" s="410">
        <v>0</v>
      </c>
      <c r="D221" s="410">
        <v>4.9000000000000002E-2</v>
      </c>
      <c r="E221" s="410">
        <v>5584.7837999999992</v>
      </c>
      <c r="F221" s="410">
        <v>0</v>
      </c>
      <c r="G221" s="410">
        <v>0</v>
      </c>
      <c r="H221" s="410">
        <v>0.21200000000000002</v>
      </c>
      <c r="I221" s="410">
        <v>2381.9899999999998</v>
      </c>
      <c r="J221" s="410">
        <v>0</v>
      </c>
      <c r="K221" s="410">
        <v>0</v>
      </c>
      <c r="L221" s="410">
        <v>0.151</v>
      </c>
      <c r="M221" s="410">
        <v>1184.9467999999999</v>
      </c>
      <c r="N221" s="410">
        <v>0</v>
      </c>
      <c r="O221" s="410">
        <v>0</v>
      </c>
      <c r="P221" s="410">
        <v>0.151</v>
      </c>
      <c r="Q221" s="410">
        <v>1136.8440000000001</v>
      </c>
      <c r="R221" s="410">
        <v>0</v>
      </c>
      <c r="S221" s="410">
        <v>0</v>
      </c>
      <c r="T221" s="410">
        <v>0.66599999999999993</v>
      </c>
      <c r="U221" s="410">
        <v>1222.1063593271001</v>
      </c>
      <c r="V221" s="410">
        <v>0</v>
      </c>
    </row>
    <row r="222" spans="1:23" customFormat="1" x14ac:dyDescent="0.3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</row>
    <row r="223" spans="1:23" customFormat="1" x14ac:dyDescent="0.35">
      <c r="A223" s="701"/>
      <c r="B223" s="702"/>
      <c r="C223" s="694" t="s">
        <v>163</v>
      </c>
      <c r="D223" s="695"/>
      <c r="E223" s="695"/>
      <c r="F223" s="695"/>
      <c r="G223" s="695"/>
      <c r="H223" s="695"/>
      <c r="I223" s="695"/>
      <c r="J223" s="695"/>
      <c r="K223" s="695"/>
      <c r="L223" s="695"/>
      <c r="M223" s="76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1:23" customFormat="1" x14ac:dyDescent="0.35">
      <c r="A224" s="703"/>
      <c r="B224" s="704"/>
      <c r="C224" s="696" t="s">
        <v>0</v>
      </c>
      <c r="D224" s="697"/>
      <c r="E224" s="696" t="s">
        <v>106</v>
      </c>
      <c r="F224" s="697"/>
      <c r="G224" s="696" t="s">
        <v>105</v>
      </c>
      <c r="H224" s="697"/>
      <c r="I224" s="694" t="s">
        <v>360</v>
      </c>
      <c r="J224" s="695"/>
      <c r="K224" s="694" t="s">
        <v>529</v>
      </c>
      <c r="L224" s="695"/>
      <c r="M224" s="76"/>
      <c r="N224" s="76"/>
      <c r="O224" s="76"/>
      <c r="P224" s="76"/>
      <c r="Q224" s="76"/>
      <c r="R224" s="76"/>
      <c r="S224" s="76"/>
      <c r="T224" s="76"/>
      <c r="U224" s="76"/>
      <c r="V224" s="76"/>
    </row>
    <row r="225" spans="1:22" customFormat="1" x14ac:dyDescent="0.35">
      <c r="A225" s="705"/>
      <c r="B225" s="706"/>
      <c r="C225" s="569" t="s">
        <v>107</v>
      </c>
      <c r="D225" s="569" t="s">
        <v>109</v>
      </c>
      <c r="E225" s="569" t="s">
        <v>107</v>
      </c>
      <c r="F225" s="569" t="s">
        <v>109</v>
      </c>
      <c r="G225" s="569" t="s">
        <v>107</v>
      </c>
      <c r="H225" s="569" t="s">
        <v>109</v>
      </c>
      <c r="I225" s="402" t="s">
        <v>107</v>
      </c>
      <c r="J225" s="402" t="s">
        <v>109</v>
      </c>
      <c r="K225" s="569" t="s">
        <v>107</v>
      </c>
      <c r="L225" s="569" t="s">
        <v>109</v>
      </c>
      <c r="M225" s="76"/>
      <c r="N225" s="76"/>
      <c r="O225" s="76"/>
      <c r="P225" s="76"/>
      <c r="Q225" s="76"/>
      <c r="R225" s="76"/>
      <c r="S225" s="76"/>
      <c r="T225" s="76"/>
      <c r="U225" s="76"/>
      <c r="V225" s="76"/>
    </row>
    <row r="226" spans="1:22" customFormat="1" ht="13.9" x14ac:dyDescent="0.4">
      <c r="A226" s="395" t="s">
        <v>162</v>
      </c>
      <c r="B226" s="436" t="s">
        <v>72</v>
      </c>
      <c r="C226" s="404">
        <f t="shared" ref="C226:L226" si="27">C227+C232</f>
        <v>3020996.3210700001</v>
      </c>
      <c r="D226" s="404">
        <f t="shared" si="27"/>
        <v>0</v>
      </c>
      <c r="E226" s="404">
        <f t="shared" si="27"/>
        <v>823.53348000000005</v>
      </c>
      <c r="F226" s="404">
        <f t="shared" si="27"/>
        <v>0</v>
      </c>
      <c r="G226" s="404">
        <f t="shared" si="27"/>
        <v>635.42520000000002</v>
      </c>
      <c r="H226" s="404">
        <f t="shared" si="27"/>
        <v>0</v>
      </c>
      <c r="I226" s="404">
        <f t="shared" si="27"/>
        <v>624.7399999999999</v>
      </c>
      <c r="J226" s="404">
        <f t="shared" si="27"/>
        <v>0</v>
      </c>
      <c r="K226" s="404">
        <f t="shared" si="27"/>
        <v>499.40900000000005</v>
      </c>
      <c r="L226" s="404">
        <f t="shared" si="27"/>
        <v>0</v>
      </c>
      <c r="M226" s="76"/>
      <c r="N226" s="76"/>
      <c r="O226" s="76"/>
      <c r="P226" s="76"/>
      <c r="Q226" s="76"/>
      <c r="R226" s="76"/>
      <c r="S226" s="76"/>
      <c r="T226" s="76"/>
      <c r="U226" s="76"/>
      <c r="V226" s="76"/>
    </row>
    <row r="227" spans="1:22" customFormat="1" x14ac:dyDescent="0.35">
      <c r="A227" s="434" t="s">
        <v>151</v>
      </c>
      <c r="B227" s="440" t="s">
        <v>72</v>
      </c>
      <c r="C227" s="425">
        <f t="shared" ref="C227:L227" si="28">SUM(C228:C231)</f>
        <v>6418.0760700000001</v>
      </c>
      <c r="D227" s="425">
        <f t="shared" si="28"/>
        <v>0</v>
      </c>
      <c r="E227" s="425">
        <f t="shared" si="28"/>
        <v>7.3234800000000018</v>
      </c>
      <c r="F227" s="425">
        <f t="shared" si="28"/>
        <v>0</v>
      </c>
      <c r="G227" s="425">
        <f t="shared" si="28"/>
        <v>1.4752000000000001</v>
      </c>
      <c r="H227" s="425">
        <f t="shared" si="28"/>
        <v>0</v>
      </c>
      <c r="I227" s="425">
        <f t="shared" si="28"/>
        <v>7.17</v>
      </c>
      <c r="J227" s="425">
        <f t="shared" si="28"/>
        <v>0</v>
      </c>
      <c r="K227" s="425">
        <f t="shared" si="28"/>
        <v>2.2090000000000001</v>
      </c>
      <c r="L227" s="425">
        <f t="shared" si="28"/>
        <v>0</v>
      </c>
      <c r="M227" s="76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1:22" customFormat="1" x14ac:dyDescent="0.35">
      <c r="A228" s="396" t="s">
        <v>123</v>
      </c>
      <c r="B228" s="441" t="s">
        <v>72</v>
      </c>
      <c r="C228" s="426">
        <v>0</v>
      </c>
      <c r="D228" s="426">
        <v>0</v>
      </c>
      <c r="E228" s="426">
        <v>0</v>
      </c>
      <c r="F228" s="426">
        <v>0</v>
      </c>
      <c r="G228" s="426">
        <v>0</v>
      </c>
      <c r="H228" s="426">
        <v>0</v>
      </c>
      <c r="I228" s="442">
        <v>0</v>
      </c>
      <c r="J228" s="442">
        <v>0</v>
      </c>
      <c r="K228" s="442">
        <v>0</v>
      </c>
      <c r="L228" s="442">
        <v>0</v>
      </c>
      <c r="M228" s="76"/>
      <c r="N228" s="76"/>
      <c r="O228" s="76"/>
      <c r="P228" s="76"/>
      <c r="Q228" s="76"/>
      <c r="R228" s="76"/>
      <c r="S228" s="76"/>
      <c r="T228" s="76"/>
      <c r="U228" s="76"/>
      <c r="V228" s="76"/>
    </row>
    <row r="229" spans="1:22" customFormat="1" x14ac:dyDescent="0.35">
      <c r="A229" s="396" t="s">
        <v>124</v>
      </c>
      <c r="B229" s="441" t="s">
        <v>72</v>
      </c>
      <c r="C229" s="426">
        <v>0</v>
      </c>
      <c r="D229" s="426">
        <v>0</v>
      </c>
      <c r="E229" s="426">
        <v>0</v>
      </c>
      <c r="F229" s="426">
        <v>0</v>
      </c>
      <c r="G229" s="426">
        <v>0</v>
      </c>
      <c r="H229" s="426">
        <v>0</v>
      </c>
      <c r="I229" s="442">
        <v>0</v>
      </c>
      <c r="J229" s="442">
        <v>0</v>
      </c>
      <c r="K229" s="442">
        <v>0</v>
      </c>
      <c r="L229" s="442">
        <v>0</v>
      </c>
      <c r="M229" s="76"/>
      <c r="N229" s="76"/>
      <c r="O229" s="76"/>
      <c r="P229" s="76"/>
      <c r="Q229" s="76"/>
      <c r="R229" s="76"/>
      <c r="S229" s="76"/>
      <c r="T229" s="76"/>
      <c r="U229" s="76"/>
      <c r="V229" s="76"/>
    </row>
    <row r="230" spans="1:22" customFormat="1" x14ac:dyDescent="0.35">
      <c r="A230" s="396" t="s">
        <v>125</v>
      </c>
      <c r="B230" s="441" t="s">
        <v>72</v>
      </c>
      <c r="C230" s="426">
        <v>5.476</v>
      </c>
      <c r="D230" s="426">
        <v>0</v>
      </c>
      <c r="E230" s="426">
        <v>4.9874000000000009</v>
      </c>
      <c r="F230" s="426">
        <v>0</v>
      </c>
      <c r="G230" s="426">
        <v>1.4194</v>
      </c>
      <c r="H230" s="426">
        <v>0</v>
      </c>
      <c r="I230" s="442">
        <v>7.0709999999999997</v>
      </c>
      <c r="J230" s="442">
        <v>0</v>
      </c>
      <c r="K230" s="442">
        <v>0.46299999999999997</v>
      </c>
      <c r="L230" s="442">
        <v>0</v>
      </c>
      <c r="M230" s="76"/>
      <c r="N230" s="76"/>
      <c r="O230" s="76"/>
      <c r="P230" s="76"/>
      <c r="Q230" s="76"/>
      <c r="R230" s="76"/>
      <c r="S230" s="76"/>
      <c r="T230" s="76"/>
      <c r="U230" s="76"/>
      <c r="V230" s="76"/>
    </row>
    <row r="231" spans="1:22" customFormat="1" x14ac:dyDescent="0.35">
      <c r="A231" s="396" t="s">
        <v>126</v>
      </c>
      <c r="B231" s="441" t="s">
        <v>72</v>
      </c>
      <c r="C231" s="426">
        <v>6412.6000700000004</v>
      </c>
      <c r="D231" s="426">
        <v>0</v>
      </c>
      <c r="E231" s="426">
        <v>2.3360800000000004</v>
      </c>
      <c r="F231" s="426">
        <v>0</v>
      </c>
      <c r="G231" s="426">
        <v>5.5800000000000002E-2</v>
      </c>
      <c r="H231" s="426">
        <v>0</v>
      </c>
      <c r="I231" s="442">
        <v>9.9000000000000005E-2</v>
      </c>
      <c r="J231" s="442">
        <v>0</v>
      </c>
      <c r="K231" s="442">
        <v>1.746</v>
      </c>
      <c r="L231" s="442">
        <v>0</v>
      </c>
      <c r="M231" s="76"/>
      <c r="N231" s="76"/>
      <c r="O231" s="76"/>
      <c r="P231" s="76"/>
      <c r="Q231" s="76"/>
      <c r="R231" s="76"/>
      <c r="S231" s="76"/>
      <c r="T231" s="76"/>
      <c r="U231" s="76"/>
      <c r="V231" s="76"/>
    </row>
    <row r="232" spans="1:22" customFormat="1" x14ac:dyDescent="0.35">
      <c r="A232" s="434" t="s">
        <v>152</v>
      </c>
      <c r="B232" s="440" t="s">
        <v>72</v>
      </c>
      <c r="C232" s="425">
        <f t="shared" ref="C232:L232" si="29">C233</f>
        <v>3014578.2450000001</v>
      </c>
      <c r="D232" s="425">
        <f t="shared" si="29"/>
        <v>0</v>
      </c>
      <c r="E232" s="425">
        <f t="shared" si="29"/>
        <v>816.21</v>
      </c>
      <c r="F232" s="425">
        <f t="shared" si="29"/>
        <v>0</v>
      </c>
      <c r="G232" s="425">
        <f t="shared" si="29"/>
        <v>633.95000000000005</v>
      </c>
      <c r="H232" s="425">
        <f t="shared" si="29"/>
        <v>0</v>
      </c>
      <c r="I232" s="425">
        <f t="shared" si="29"/>
        <v>617.56999999999994</v>
      </c>
      <c r="J232" s="425">
        <f t="shared" si="29"/>
        <v>0</v>
      </c>
      <c r="K232" s="425">
        <f t="shared" si="29"/>
        <v>497.20000000000005</v>
      </c>
      <c r="L232" s="425">
        <f t="shared" si="29"/>
        <v>0</v>
      </c>
      <c r="M232" s="76"/>
      <c r="N232" s="76"/>
      <c r="O232" s="76"/>
      <c r="P232" s="76"/>
      <c r="Q232" s="76"/>
      <c r="R232" s="76"/>
      <c r="S232" s="76"/>
      <c r="T232" s="76"/>
      <c r="U232" s="76"/>
      <c r="V232" s="76"/>
    </row>
    <row r="233" spans="1:22" customFormat="1" x14ac:dyDescent="0.35">
      <c r="A233" s="396" t="s">
        <v>127</v>
      </c>
      <c r="B233" s="441" t="s">
        <v>72</v>
      </c>
      <c r="C233" s="426">
        <v>3014578.2450000001</v>
      </c>
      <c r="D233" s="426">
        <v>0</v>
      </c>
      <c r="E233" s="426">
        <v>816.21</v>
      </c>
      <c r="F233" s="426">
        <v>0</v>
      </c>
      <c r="G233" s="426">
        <v>633.95000000000005</v>
      </c>
      <c r="H233" s="426">
        <v>0</v>
      </c>
      <c r="I233" s="442">
        <v>617.56999999999994</v>
      </c>
      <c r="J233" s="442">
        <v>0</v>
      </c>
      <c r="K233" s="442">
        <v>497.20000000000005</v>
      </c>
      <c r="L233" s="442">
        <v>0</v>
      </c>
      <c r="M233" s="76"/>
      <c r="N233" s="76"/>
      <c r="O233" s="76"/>
      <c r="P233" s="76"/>
      <c r="Q233" s="76"/>
      <c r="R233" s="76"/>
      <c r="S233" s="76"/>
      <c r="T233" s="76"/>
      <c r="U233" s="76"/>
      <c r="V233" s="76"/>
    </row>
    <row r="234" spans="1:22" customFormat="1" x14ac:dyDescent="0.3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</row>
    <row r="235" spans="1:22" customFormat="1" x14ac:dyDescent="0.35">
      <c r="A235" s="701"/>
      <c r="B235" s="702"/>
      <c r="C235" s="694" t="s">
        <v>153</v>
      </c>
      <c r="D235" s="695"/>
      <c r="E235" s="695"/>
      <c r="F235" s="695"/>
      <c r="G235" s="695"/>
      <c r="H235" s="695"/>
      <c r="I235" s="695"/>
      <c r="J235" s="695"/>
      <c r="K235" s="695"/>
      <c r="L235" s="695"/>
      <c r="M235" s="76"/>
      <c r="N235" s="76"/>
      <c r="O235" s="76"/>
      <c r="P235" s="76"/>
      <c r="Q235" s="76"/>
      <c r="R235" s="76"/>
      <c r="S235" s="76"/>
      <c r="T235" s="76"/>
      <c r="U235" s="76"/>
      <c r="V235" s="76"/>
    </row>
    <row r="236" spans="1:22" customFormat="1" x14ac:dyDescent="0.35">
      <c r="A236" s="703"/>
      <c r="B236" s="704"/>
      <c r="C236" s="696" t="s">
        <v>0</v>
      </c>
      <c r="D236" s="697"/>
      <c r="E236" s="696" t="s">
        <v>106</v>
      </c>
      <c r="F236" s="697"/>
      <c r="G236" s="696" t="s">
        <v>105</v>
      </c>
      <c r="H236" s="697"/>
      <c r="I236" s="694" t="s">
        <v>360</v>
      </c>
      <c r="J236" s="695"/>
      <c r="K236" s="694" t="s">
        <v>529</v>
      </c>
      <c r="L236" s="695"/>
      <c r="M236" s="76"/>
      <c r="N236" s="76"/>
      <c r="O236" s="76"/>
      <c r="P236" s="76"/>
      <c r="Q236" s="76"/>
      <c r="R236" s="76"/>
      <c r="S236" s="76"/>
      <c r="T236" s="76"/>
      <c r="U236" s="76"/>
      <c r="V236" s="76"/>
    </row>
    <row r="237" spans="1:22" customFormat="1" x14ac:dyDescent="0.35">
      <c r="A237" s="705"/>
      <c r="B237" s="706"/>
      <c r="C237" s="569" t="s">
        <v>107</v>
      </c>
      <c r="D237" s="569" t="s">
        <v>108</v>
      </c>
      <c r="E237" s="569" t="s">
        <v>107</v>
      </c>
      <c r="F237" s="569" t="s">
        <v>108</v>
      </c>
      <c r="G237" s="569" t="s">
        <v>107</v>
      </c>
      <c r="H237" s="569" t="s">
        <v>108</v>
      </c>
      <c r="I237" s="402" t="s">
        <v>107</v>
      </c>
      <c r="J237" s="402" t="s">
        <v>108</v>
      </c>
      <c r="K237" s="569" t="s">
        <v>107</v>
      </c>
      <c r="L237" s="569" t="s">
        <v>108</v>
      </c>
      <c r="M237" s="76"/>
      <c r="N237" s="76"/>
      <c r="O237" s="76"/>
      <c r="P237" s="76"/>
      <c r="Q237" s="76"/>
      <c r="R237" s="76"/>
      <c r="S237" s="76"/>
      <c r="T237" s="76"/>
      <c r="U237" s="76"/>
      <c r="V237" s="76"/>
    </row>
    <row r="238" spans="1:22" customFormat="1" ht="26.25" x14ac:dyDescent="0.4">
      <c r="A238" s="417" t="s">
        <v>164</v>
      </c>
      <c r="B238" s="403" t="s">
        <v>72</v>
      </c>
      <c r="C238" s="404">
        <f t="shared" ref="C238:L238" si="30">C239+C244</f>
        <v>164165091.09007999</v>
      </c>
      <c r="D238" s="404">
        <f t="shared" si="30"/>
        <v>338.99950000000001</v>
      </c>
      <c r="E238" s="404">
        <f t="shared" si="30"/>
        <v>8965.3525600000012</v>
      </c>
      <c r="F238" s="404">
        <f t="shared" si="30"/>
        <v>4615.4168</v>
      </c>
      <c r="G238" s="404">
        <f t="shared" si="30"/>
        <v>9600.6597599999986</v>
      </c>
      <c r="H238" s="404">
        <f t="shared" si="30"/>
        <v>484.45599999999996</v>
      </c>
      <c r="I238" s="404">
        <f t="shared" si="30"/>
        <v>10225.400000000001</v>
      </c>
      <c r="J238" s="404">
        <f t="shared" si="30"/>
        <v>439.07600000000002</v>
      </c>
      <c r="K238" s="404">
        <f t="shared" si="30"/>
        <v>10724.808999999999</v>
      </c>
      <c r="L238" s="404">
        <f t="shared" si="30"/>
        <v>893.29499999999996</v>
      </c>
      <c r="M238" s="76"/>
      <c r="N238" s="76"/>
      <c r="O238" s="76"/>
      <c r="P238" s="76"/>
      <c r="Q238" s="76"/>
      <c r="R238" s="76"/>
      <c r="S238" s="76"/>
      <c r="T238" s="76"/>
      <c r="U238" s="76"/>
      <c r="V238" s="76"/>
    </row>
    <row r="239" spans="1:22" customFormat="1" x14ac:dyDescent="0.35">
      <c r="A239" s="434" t="s">
        <v>151</v>
      </c>
      <c r="B239" s="440" t="s">
        <v>72</v>
      </c>
      <c r="C239" s="425">
        <f t="shared" ref="C239:L239" si="31">SUM(C240:C243)</f>
        <v>503915.24807999999</v>
      </c>
      <c r="D239" s="425">
        <f t="shared" si="31"/>
        <v>7.3834999999999988</v>
      </c>
      <c r="E239" s="425">
        <f t="shared" si="31"/>
        <v>1283.1935599999999</v>
      </c>
      <c r="F239" s="425">
        <f t="shared" si="31"/>
        <v>4411.0947999999999</v>
      </c>
      <c r="G239" s="425">
        <f t="shared" si="31"/>
        <v>1284.5297599999999</v>
      </c>
      <c r="H239" s="425">
        <f t="shared" si="31"/>
        <v>38.094000000000008</v>
      </c>
      <c r="I239" s="425">
        <f t="shared" si="31"/>
        <v>1291.7</v>
      </c>
      <c r="J239" s="425">
        <f t="shared" si="31"/>
        <v>13.018000000000001</v>
      </c>
      <c r="K239" s="425">
        <f t="shared" si="31"/>
        <v>1293.9090000000001</v>
      </c>
      <c r="L239" s="425">
        <f t="shared" si="31"/>
        <v>64.405000000000001</v>
      </c>
      <c r="M239" s="76"/>
      <c r="N239" s="76"/>
      <c r="O239" s="76"/>
      <c r="P239" s="76"/>
      <c r="Q239" s="76"/>
      <c r="R239" s="76"/>
      <c r="S239" s="76"/>
      <c r="T239" s="76"/>
      <c r="U239" s="76"/>
      <c r="V239" s="76"/>
    </row>
    <row r="240" spans="1:22" customFormat="1" x14ac:dyDescent="0.35">
      <c r="A240" s="396" t="s">
        <v>123</v>
      </c>
      <c r="B240" s="441" t="s">
        <v>72</v>
      </c>
      <c r="C240" s="426">
        <v>0</v>
      </c>
      <c r="D240" s="426">
        <v>0.97899999999999998</v>
      </c>
      <c r="E240" s="426">
        <v>0</v>
      </c>
      <c r="F240" s="426">
        <v>5.1999999999999998E-2</v>
      </c>
      <c r="G240" s="426">
        <v>0</v>
      </c>
      <c r="H240" s="426">
        <v>0</v>
      </c>
      <c r="I240" s="442">
        <v>0</v>
      </c>
      <c r="J240" s="442">
        <v>0.219</v>
      </c>
      <c r="K240" s="442">
        <v>0</v>
      </c>
      <c r="L240" s="442">
        <v>2E-3</v>
      </c>
      <c r="M240" s="418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1:22" customFormat="1" x14ac:dyDescent="0.35">
      <c r="A241" s="396" t="s">
        <v>124</v>
      </c>
      <c r="B241" s="441" t="s">
        <v>72</v>
      </c>
      <c r="C241" s="426">
        <v>0</v>
      </c>
      <c r="D241" s="426">
        <v>0.20900000000000002</v>
      </c>
      <c r="E241" s="426">
        <v>0</v>
      </c>
      <c r="F241" s="426">
        <v>2E-3</v>
      </c>
      <c r="G241" s="426">
        <v>0</v>
      </c>
      <c r="H241" s="426">
        <v>2E-3</v>
      </c>
      <c r="I241" s="442">
        <v>0</v>
      </c>
      <c r="J241" s="442">
        <v>1.4999999999999999E-2</v>
      </c>
      <c r="K241" s="442">
        <v>0</v>
      </c>
      <c r="L241" s="442">
        <v>3.8000000000000006E-2</v>
      </c>
      <c r="M241" s="76"/>
      <c r="N241" s="76"/>
      <c r="O241" s="76"/>
      <c r="P241" s="76"/>
      <c r="Q241" s="76"/>
      <c r="R241" s="76"/>
      <c r="S241" s="76"/>
      <c r="T241" s="76"/>
      <c r="U241" s="76"/>
      <c r="V241" s="76"/>
    </row>
    <row r="242" spans="1:22" customFormat="1" x14ac:dyDescent="0.35">
      <c r="A242" s="396" t="s">
        <v>125</v>
      </c>
      <c r="B242" s="441" t="s">
        <v>72</v>
      </c>
      <c r="C242" s="426">
        <v>104.861</v>
      </c>
      <c r="D242" s="426">
        <v>5.5169999999999995</v>
      </c>
      <c r="E242" s="426">
        <v>109.74040000000001</v>
      </c>
      <c r="F242" s="426">
        <v>11.030000000000001</v>
      </c>
      <c r="G242" s="426">
        <v>111.02080000000001</v>
      </c>
      <c r="H242" s="426">
        <v>37.892000000000003</v>
      </c>
      <c r="I242" s="442">
        <v>118.09200000000001</v>
      </c>
      <c r="J242" s="442">
        <v>12.784000000000001</v>
      </c>
      <c r="K242" s="442">
        <v>118.55500000000001</v>
      </c>
      <c r="L242" s="442">
        <v>63.976999999999997</v>
      </c>
      <c r="M242" s="76"/>
      <c r="N242" s="76"/>
      <c r="O242" s="76"/>
      <c r="P242" s="76"/>
      <c r="Q242" s="76"/>
      <c r="R242" s="76"/>
      <c r="S242" s="76"/>
      <c r="T242" s="76"/>
      <c r="U242" s="76"/>
      <c r="V242" s="76"/>
    </row>
    <row r="243" spans="1:22" customFormat="1" x14ac:dyDescent="0.35">
      <c r="A243" s="396" t="s">
        <v>126</v>
      </c>
      <c r="B243" s="441" t="s">
        <v>72</v>
      </c>
      <c r="C243" s="426">
        <v>503810.38708000001</v>
      </c>
      <c r="D243" s="426">
        <v>0.67849999999999999</v>
      </c>
      <c r="E243" s="426">
        <v>1173.45316</v>
      </c>
      <c r="F243" s="426">
        <v>4400.0108</v>
      </c>
      <c r="G243" s="426">
        <v>1173.5089599999999</v>
      </c>
      <c r="H243" s="426">
        <v>0.2</v>
      </c>
      <c r="I243" s="442">
        <v>1173.6079999999999</v>
      </c>
      <c r="J243" s="442">
        <v>0</v>
      </c>
      <c r="K243" s="442">
        <v>1175.354</v>
      </c>
      <c r="L243" s="442">
        <v>0.38800000000000001</v>
      </c>
      <c r="M243" s="76"/>
      <c r="N243" s="76"/>
      <c r="O243" s="76"/>
      <c r="P243" s="76"/>
      <c r="Q243" s="76"/>
      <c r="R243" s="76"/>
      <c r="S243" s="76"/>
      <c r="T243" s="76"/>
      <c r="U243" s="76"/>
      <c r="V243" s="76"/>
    </row>
    <row r="244" spans="1:22" customFormat="1" x14ac:dyDescent="0.35">
      <c r="A244" s="434" t="s">
        <v>152</v>
      </c>
      <c r="B244" s="440" t="s">
        <v>72</v>
      </c>
      <c r="C244" s="425">
        <f t="shared" ref="C244:L244" si="32">C245</f>
        <v>163661175.84200001</v>
      </c>
      <c r="D244" s="425">
        <f t="shared" si="32"/>
        <v>331.61599999999999</v>
      </c>
      <c r="E244" s="425">
        <f t="shared" si="32"/>
        <v>7682.1590000000006</v>
      </c>
      <c r="F244" s="425">
        <f t="shared" si="32"/>
        <v>204.322</v>
      </c>
      <c r="G244" s="425">
        <f t="shared" si="32"/>
        <v>8316.1299999999992</v>
      </c>
      <c r="H244" s="425">
        <f t="shared" si="32"/>
        <v>446.36199999999997</v>
      </c>
      <c r="I244" s="425">
        <f t="shared" si="32"/>
        <v>8933.7000000000007</v>
      </c>
      <c r="J244" s="425">
        <f t="shared" si="32"/>
        <v>426.05799999999999</v>
      </c>
      <c r="K244" s="425">
        <f t="shared" si="32"/>
        <v>9430.9</v>
      </c>
      <c r="L244" s="425">
        <f t="shared" si="32"/>
        <v>828.89</v>
      </c>
      <c r="M244" s="76"/>
      <c r="N244" s="76"/>
      <c r="O244" s="76"/>
      <c r="P244" s="76"/>
      <c r="Q244" s="76"/>
      <c r="R244" s="76"/>
      <c r="S244" s="76"/>
      <c r="T244" s="76"/>
      <c r="U244" s="76"/>
      <c r="V244" s="76"/>
    </row>
    <row r="245" spans="1:22" customFormat="1" x14ac:dyDescent="0.35">
      <c r="A245" s="396" t="s">
        <v>127</v>
      </c>
      <c r="B245" s="441" t="s">
        <v>72</v>
      </c>
      <c r="C245" s="426">
        <v>163661175.84200001</v>
      </c>
      <c r="D245" s="426">
        <v>331.61599999999999</v>
      </c>
      <c r="E245" s="426">
        <v>7682.1590000000006</v>
      </c>
      <c r="F245" s="426">
        <v>204.322</v>
      </c>
      <c r="G245" s="426">
        <v>8316.1299999999992</v>
      </c>
      <c r="H245" s="426">
        <v>446.36199999999997</v>
      </c>
      <c r="I245" s="442">
        <v>8933.7000000000007</v>
      </c>
      <c r="J245" s="442">
        <v>426.05799999999999</v>
      </c>
      <c r="K245" s="442">
        <v>9430.9</v>
      </c>
      <c r="L245" s="442">
        <v>828.89</v>
      </c>
      <c r="M245" s="76"/>
      <c r="N245" s="76"/>
      <c r="O245" s="76"/>
      <c r="P245" s="76"/>
      <c r="Q245" s="76"/>
      <c r="R245" s="76"/>
      <c r="S245" s="76"/>
      <c r="T245" s="76"/>
      <c r="U245" s="76"/>
      <c r="V245" s="76"/>
    </row>
    <row r="246" spans="1:22" x14ac:dyDescent="0.35">
      <c r="A246" s="416"/>
      <c r="B246" s="416"/>
      <c r="C246" s="416"/>
      <c r="D246" s="416"/>
      <c r="E246" s="416"/>
      <c r="F246" s="416"/>
      <c r="G246" s="41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</row>
    <row r="247" spans="1:22" ht="13.9" x14ac:dyDescent="0.4">
      <c r="A247" s="707" t="s">
        <v>157</v>
      </c>
      <c r="B247" s="707"/>
      <c r="C247" s="707"/>
      <c r="D247" s="707"/>
      <c r="E247" s="707"/>
      <c r="F247" s="707"/>
      <c r="G247" s="707"/>
      <c r="H247" s="489"/>
      <c r="I247" s="489"/>
      <c r="J247" s="489"/>
      <c r="K247" s="489"/>
      <c r="L247" s="489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</row>
    <row r="248" spans="1:22" x14ac:dyDescent="0.35">
      <c r="A248" s="419"/>
      <c r="B248" s="419"/>
      <c r="C248" s="413" t="s">
        <v>0</v>
      </c>
      <c r="D248" s="413" t="s">
        <v>106</v>
      </c>
      <c r="E248" s="413" t="s">
        <v>105</v>
      </c>
      <c r="F248" s="413" t="s">
        <v>360</v>
      </c>
      <c r="G248" s="570" t="s">
        <v>529</v>
      </c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  <c r="T248" s="416"/>
      <c r="U248" s="416"/>
      <c r="V248" s="416"/>
    </row>
    <row r="249" spans="1:22" x14ac:dyDescent="0.35">
      <c r="A249" s="420" t="s">
        <v>158</v>
      </c>
      <c r="B249" s="437" t="s">
        <v>72</v>
      </c>
      <c r="C249" s="438">
        <f>SUM(C250:C253)</f>
        <v>0</v>
      </c>
      <c r="D249" s="438">
        <f>SUM(D250:D253)</f>
        <v>245.678</v>
      </c>
      <c r="E249" s="438">
        <f>SUM(E250:E253)</f>
        <v>1155.56</v>
      </c>
      <c r="F249" s="438">
        <f>SUM(F250:F256)</f>
        <v>3145.9449999999997</v>
      </c>
      <c r="G249" s="438">
        <f>SUM(G250:G257)</f>
        <v>343.01999999999992</v>
      </c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</row>
    <row r="250" spans="1:22" x14ac:dyDescent="0.35">
      <c r="A250" s="435" t="s">
        <v>128</v>
      </c>
      <c r="B250" s="439" t="s">
        <v>72</v>
      </c>
      <c r="C250" s="407">
        <v>0</v>
      </c>
      <c r="D250" s="439">
        <v>177.798</v>
      </c>
      <c r="E250" s="439">
        <v>151.81199999999998</v>
      </c>
      <c r="F250" s="407">
        <v>0</v>
      </c>
      <c r="G250" s="407">
        <v>200</v>
      </c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</row>
    <row r="251" spans="1:22" x14ac:dyDescent="0.35">
      <c r="A251" s="435" t="s">
        <v>18</v>
      </c>
      <c r="B251" s="439" t="s">
        <v>72</v>
      </c>
      <c r="C251" s="407">
        <v>0</v>
      </c>
      <c r="D251" s="439">
        <v>67.88</v>
      </c>
      <c r="E251" s="439">
        <v>97</v>
      </c>
      <c r="F251" s="439" t="s">
        <v>366</v>
      </c>
      <c r="G251" s="439">
        <v>119</v>
      </c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  <c r="T251" s="416"/>
      <c r="U251" s="416"/>
      <c r="V251" s="416"/>
    </row>
    <row r="252" spans="1:22" ht="25.5" x14ac:dyDescent="0.35">
      <c r="A252" s="435" t="s">
        <v>129</v>
      </c>
      <c r="B252" s="439" t="s">
        <v>72</v>
      </c>
      <c r="C252" s="407">
        <v>0</v>
      </c>
      <c r="D252" s="407">
        <v>0</v>
      </c>
      <c r="E252" s="439">
        <v>796.74800000000005</v>
      </c>
      <c r="F252" s="439">
        <v>1941.35</v>
      </c>
      <c r="G252" s="439">
        <v>0</v>
      </c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  <c r="T252" s="416"/>
      <c r="U252" s="416"/>
      <c r="V252" s="416"/>
    </row>
    <row r="253" spans="1:22" x14ac:dyDescent="0.35">
      <c r="A253" s="435" t="s">
        <v>130</v>
      </c>
      <c r="B253" s="439" t="s">
        <v>72</v>
      </c>
      <c r="C253" s="407">
        <v>0</v>
      </c>
      <c r="D253" s="407">
        <v>0</v>
      </c>
      <c r="E253" s="439">
        <v>110</v>
      </c>
      <c r="F253" s="439">
        <v>1024.6199999999999</v>
      </c>
      <c r="G253" s="439">
        <v>0</v>
      </c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  <c r="T253" s="416"/>
      <c r="U253" s="416"/>
      <c r="V253" s="416"/>
    </row>
    <row r="254" spans="1:22" x14ac:dyDescent="0.35">
      <c r="A254" s="435" t="s">
        <v>363</v>
      </c>
      <c r="B254" s="439" t="s">
        <v>72</v>
      </c>
      <c r="C254" s="407"/>
      <c r="D254" s="407"/>
      <c r="E254" s="439"/>
      <c r="F254" s="439">
        <v>141.21</v>
      </c>
      <c r="G254" s="439">
        <v>0</v>
      </c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  <c r="T254" s="416"/>
      <c r="U254" s="416"/>
      <c r="V254" s="416"/>
    </row>
    <row r="255" spans="1:22" x14ac:dyDescent="0.35">
      <c r="A255" s="435" t="s">
        <v>364</v>
      </c>
      <c r="B255" s="439" t="s">
        <v>72</v>
      </c>
      <c r="C255" s="407">
        <v>0</v>
      </c>
      <c r="D255" s="407">
        <v>0</v>
      </c>
      <c r="E255" s="407">
        <v>0</v>
      </c>
      <c r="F255" s="439">
        <v>34.159999999999997</v>
      </c>
      <c r="G255" s="439">
        <v>5.53</v>
      </c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  <c r="T255" s="416"/>
      <c r="U255" s="416"/>
      <c r="V255" s="416"/>
    </row>
    <row r="256" spans="1:22" x14ac:dyDescent="0.35">
      <c r="A256" s="435" t="s">
        <v>365</v>
      </c>
      <c r="B256" s="439" t="s">
        <v>72</v>
      </c>
      <c r="C256" s="407">
        <v>0</v>
      </c>
      <c r="D256" s="407">
        <v>0</v>
      </c>
      <c r="E256" s="407">
        <v>0</v>
      </c>
      <c r="F256" s="439">
        <v>4.6050000000000004</v>
      </c>
      <c r="G256" s="439">
        <v>6.4</v>
      </c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  <c r="T256" s="416"/>
      <c r="U256" s="416"/>
      <c r="V256" s="416"/>
    </row>
    <row r="257" spans="1:22" x14ac:dyDescent="0.35">
      <c r="A257" s="435" t="s">
        <v>535</v>
      </c>
      <c r="B257" s="439" t="s">
        <v>72</v>
      </c>
      <c r="C257" s="407" t="s">
        <v>261</v>
      </c>
      <c r="D257" s="407" t="s">
        <v>261</v>
      </c>
      <c r="E257" s="407" t="s">
        <v>261</v>
      </c>
      <c r="F257" s="407" t="s">
        <v>261</v>
      </c>
      <c r="G257" s="439">
        <v>12.09</v>
      </c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  <c r="T257" s="416"/>
      <c r="U257" s="416"/>
      <c r="V257" s="416"/>
    </row>
    <row r="258" spans="1:22" x14ac:dyDescent="0.35">
      <c r="A258" s="421"/>
      <c r="B258" s="422"/>
      <c r="C258" s="423"/>
      <c r="D258" s="423"/>
      <c r="E258" s="423"/>
      <c r="F258" s="424"/>
      <c r="G258" s="424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  <c r="T258" s="416"/>
      <c r="U258" s="416"/>
      <c r="V258" s="416"/>
    </row>
    <row r="259" spans="1:22" hidden="1" x14ac:dyDescent="0.35">
      <c r="A259" s="416"/>
      <c r="B259" s="416"/>
      <c r="C259" s="416"/>
      <c r="D259" s="416"/>
      <c r="E259" s="416"/>
      <c r="F259" s="416"/>
      <c r="G259" s="416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  <c r="T259" s="416"/>
      <c r="U259" s="416"/>
      <c r="V259" s="416"/>
    </row>
  </sheetData>
  <sheetProtection sheet="1" objects="1" scenarios="1"/>
  <mergeCells count="93">
    <mergeCell ref="A247:G247"/>
    <mergeCell ref="A235:B237"/>
    <mergeCell ref="C235:L235"/>
    <mergeCell ref="C236:D236"/>
    <mergeCell ref="E236:F236"/>
    <mergeCell ref="G236:H236"/>
    <mergeCell ref="I236:J236"/>
    <mergeCell ref="K236:L236"/>
    <mergeCell ref="A223:B225"/>
    <mergeCell ref="C223:L223"/>
    <mergeCell ref="C224:D224"/>
    <mergeCell ref="E224:F224"/>
    <mergeCell ref="G224:H224"/>
    <mergeCell ref="I224:J224"/>
    <mergeCell ref="K224:L224"/>
    <mergeCell ref="A211:B213"/>
    <mergeCell ref="C211:V211"/>
    <mergeCell ref="C212:F212"/>
    <mergeCell ref="G212:J212"/>
    <mergeCell ref="K212:N212"/>
    <mergeCell ref="O212:R212"/>
    <mergeCell ref="S212:V212"/>
    <mergeCell ref="A187:B189"/>
    <mergeCell ref="C187:G187"/>
    <mergeCell ref="C189:G189"/>
    <mergeCell ref="A199:B201"/>
    <mergeCell ref="C199:Q199"/>
    <mergeCell ref="C200:E200"/>
    <mergeCell ref="F200:H200"/>
    <mergeCell ref="I200:K200"/>
    <mergeCell ref="L200:N200"/>
    <mergeCell ref="O200:Q200"/>
    <mergeCell ref="A171:L171"/>
    <mergeCell ref="A173:L173"/>
    <mergeCell ref="A175:B177"/>
    <mergeCell ref="C175:L175"/>
    <mergeCell ref="C176:D176"/>
    <mergeCell ref="E176:F176"/>
    <mergeCell ref="G176:H176"/>
    <mergeCell ref="I176:J176"/>
    <mergeCell ref="K176:L176"/>
    <mergeCell ref="A145:B147"/>
    <mergeCell ref="C145:L145"/>
    <mergeCell ref="C146:D146"/>
    <mergeCell ref="E146:F146"/>
    <mergeCell ref="G146:H146"/>
    <mergeCell ref="I146:J146"/>
    <mergeCell ref="K146:L146"/>
    <mergeCell ref="A118:B120"/>
    <mergeCell ref="C118:L118"/>
    <mergeCell ref="C119:D119"/>
    <mergeCell ref="E119:F119"/>
    <mergeCell ref="G119:H119"/>
    <mergeCell ref="I119:J119"/>
    <mergeCell ref="K119:L119"/>
    <mergeCell ref="A91:B93"/>
    <mergeCell ref="C91:V91"/>
    <mergeCell ref="C92:F92"/>
    <mergeCell ref="G92:J92"/>
    <mergeCell ref="K92:N92"/>
    <mergeCell ref="O92:R92"/>
    <mergeCell ref="S92:V92"/>
    <mergeCell ref="A64:B66"/>
    <mergeCell ref="C64:Q64"/>
    <mergeCell ref="C65:E65"/>
    <mergeCell ref="F65:H65"/>
    <mergeCell ref="I65:K65"/>
    <mergeCell ref="L65:N65"/>
    <mergeCell ref="O65:Q65"/>
    <mergeCell ref="A37:B39"/>
    <mergeCell ref="C37:G37"/>
    <mergeCell ref="C39:G39"/>
    <mergeCell ref="F5:G5"/>
    <mergeCell ref="B6:C6"/>
    <mergeCell ref="D6:E6"/>
    <mergeCell ref="F6:G6"/>
    <mergeCell ref="A8:L8"/>
    <mergeCell ref="C10:L10"/>
    <mergeCell ref="C11:D11"/>
    <mergeCell ref="E11:F11"/>
    <mergeCell ref="G11:H11"/>
    <mergeCell ref="I11:J11"/>
    <mergeCell ref="K11:L11"/>
    <mergeCell ref="A1:G1"/>
    <mergeCell ref="B3:C3"/>
    <mergeCell ref="D3:E3"/>
    <mergeCell ref="F3:G3"/>
    <mergeCell ref="A4:A6"/>
    <mergeCell ref="B4:C4"/>
    <mergeCell ref="D4:E4"/>
    <mergeCell ref="F4:G4"/>
    <mergeCell ref="B5:C5"/>
    <mergeCell ref="D5:E5"/>
  </mergeCells>
  <pageMargins left="0.7" right="0.7" top="0.75" bottom="0.75" header="0.3" footer="0.3"/>
  <pageSetup paperSize="9" orientation="portrait" horizontalDpi="300" verticalDpi="300" r:id="rId1"/>
  <headerFooter>
    <oddHeader>&amp;C&amp;"Arial"&amp;8&amp;K000000INTERNAL&amp;1#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Изображение" ma:contentTypeID="0x0101009148F5A04DDD49CBA7127AADA5FB792B00AADE34325A8B49CDA8BB4DB53328F21400B188FB84F15D504A8EA31F6D8C562ACD" ma:contentTypeVersion="2" ma:contentTypeDescription="Отправка изображения." ma:contentTypeScope="" ma:versionID="078a56e9ac28be45df8a782089b363dc">
  <xsd:schema xmlns:xsd="http://www.w3.org/2001/XMLSchema" xmlns:xs="http://www.w3.org/2001/XMLSchema" xmlns:p="http://schemas.microsoft.com/office/2006/metadata/properties" xmlns:ns1="http://schemas.microsoft.com/sharepoint/v3" xmlns:ns2="44E5FEBF-BD4C-4E1C-BD21-CE416CD3E945" xmlns:ns3="http://schemas.microsoft.com/sharepoint/v3/fields" targetNamespace="http://schemas.microsoft.com/office/2006/metadata/properties" ma:root="true" ma:fieldsID="7119053b432157dd330c5d64ad08a5dc" ns1:_="" ns2:_="" ns3:_="">
    <xsd:import namespace="http://schemas.microsoft.com/sharepoint/v3"/>
    <xsd:import namespace="44E5FEBF-BD4C-4E1C-BD21-CE416CD3E94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Путь URL-адреса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Тип файла" ma:hidden="true" ma:internalName="File_x0020_Type" ma:readOnly="true">
      <xsd:simpleType>
        <xsd:restriction base="dms:Text"/>
      </xsd:simpleType>
    </xsd:element>
    <xsd:element name="HTML_x0020_File_x0020_Type" ma:index="10" nillable="true" ma:displayName="Тип HTML-файла" ma:hidden="true" ma:internalName="HTML_x0020_File_x0020_Type" ma:readOnly="true">
      <xsd:simpleType>
        <xsd:restriction base="dms:Text"/>
      </xsd:simpleType>
    </xsd:element>
    <xsd:element name="FSObjType" ma:index="11" nillable="true" ma:displayName="Тип элемента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Дата окончания расписания" ma:description="" ma:hidden="true" ma:internalName="PublishingExpirationDate">
      <xsd:simpleType>
        <xsd:restriction base="dms:Unknown"/>
      </xsd:simpleType>
    </xsd:element>
    <xsd:element name="VariationsItemGroupID" ma:index="29" nillable="true" ma:displayName="Идентификатор группы элементов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5FEBF-BD4C-4E1C-BD21-CE416CD3E94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Эскиз существует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Изображение для просмотра существует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Ширина" ma:internalName="ImageWidth" ma:readOnly="true">
      <xsd:simpleType>
        <xsd:restriction base="dms:Unknown"/>
      </xsd:simpleType>
    </xsd:element>
    <xsd:element name="ImageHeight" ma:index="22" nillable="true" ma:displayName="Высота" ma:internalName="ImageHeight" ma:readOnly="true">
      <xsd:simpleType>
        <xsd:restriction base="dms:Unknown"/>
      </xsd:simpleType>
    </xsd:element>
    <xsd:element name="ImageCreateDate" ma:index="25" nillable="true" ma:displayName="Дата создания рисунка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Авторские права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Автор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 ma:index="23" ma:displayName="Заметки"/>
        <xsd:element name="keywords" minOccurs="0" maxOccurs="1" type="xsd:string" ma:index="14" ma:displayName="Ключевые слова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44E5FEBF-BD4C-4E1C-BD21-CE416CD3E945" xsi:nil="true"/>
    <VariationsItemGroupID xmlns="http://schemas.microsoft.com/sharepoint/v3">08c6e7c2-8fd9-48e2-96f6-976e0787e82e</VariationsItemGroupID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8B7041D-991C-4824-A809-2D49F1626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5FEBF-BD4C-4E1C-BD21-CE416CD3E945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86253C-D68F-46E3-9003-309F7A2E4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6AE0B4-39D7-4EEC-992C-3D387DD11C54}">
  <ds:schemaRefs>
    <ds:schemaRef ds:uri="http://purl.org/dc/dcmitype/"/>
    <ds:schemaRef ds:uri="http://schemas.microsoft.com/office/2006/documentManagement/types"/>
    <ds:schemaRef ds:uri="http://www.w3.org/XML/1998/namespace"/>
    <ds:schemaRef ds:uri="44E5FEBF-BD4C-4E1C-BD21-CE416CD3E945"/>
    <ds:schemaRef ds:uri="http://purl.org/dc/elements/1.1/"/>
    <ds:schemaRef ds:uri="http://schemas.microsoft.com/sharepoint/v3/field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</vt:i4>
      </vt:variant>
    </vt:vector>
  </HeadingPairs>
  <TitlesOfParts>
    <vt:vector size="23" baseType="lpstr">
      <vt:lpstr>Меню</vt:lpstr>
      <vt:lpstr>ESG</vt:lpstr>
      <vt:lpstr>Экологические показатели</vt:lpstr>
      <vt:lpstr>Материалы</vt:lpstr>
      <vt:lpstr>Энергия</vt:lpstr>
      <vt:lpstr>Водопользование</vt:lpstr>
      <vt:lpstr>Загрязняющие вещества</vt:lpstr>
      <vt:lpstr>Выбросы парниковых газов</vt:lpstr>
      <vt:lpstr>Отходы</vt:lpstr>
      <vt:lpstr>Плата за НВОЗ</vt:lpstr>
      <vt:lpstr>Социальные показатели</vt:lpstr>
      <vt:lpstr>Структура персонала</vt:lpstr>
      <vt:lpstr>Новые сотрудники и текучесть</vt:lpstr>
      <vt:lpstr>Декретный отпуск</vt:lpstr>
      <vt:lpstr>Обратная связь</vt:lpstr>
      <vt:lpstr>Обучение</vt:lpstr>
      <vt:lpstr>Аутстафферы</vt:lpstr>
      <vt:lpstr>Вознаграждения</vt:lpstr>
      <vt:lpstr>Охрана труда</vt:lpstr>
      <vt:lpstr>Управленческие показатели</vt:lpstr>
      <vt:lpstr>Противодействие коррупции</vt:lpstr>
      <vt:lpstr>Налоги</vt:lpstr>
      <vt:lpstr>Меню!Область_печати</vt:lpstr>
    </vt:vector>
  </TitlesOfParts>
  <Company>Deloitte Touche Tohmatsu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Sustainability.Russia@enel.com</dc:creator>
  <cp:lastModifiedBy>Timoshkova Natalia (EL5 Energo HQ)</cp:lastModifiedBy>
  <dcterms:created xsi:type="dcterms:W3CDTF">2008-07-23T09:26:51Z</dcterms:created>
  <dcterms:modified xsi:type="dcterms:W3CDTF">2024-05-17T09:54:49Z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ash">
    <vt:lpwstr>6D66C9B46DD451D8D397174AD80B9071883A7F240361AEA550649058AB996F14</vt:lpwstr>
  </property>
  <property fmtid="{D5CDD505-2E9C-101B-9397-08002B2CF9AE}" pid="3" name="Hide date">
    <vt:lpwstr>4/27/2020 11:31:57 AM</vt:lpwstr>
  </property>
  <property fmtid="{D5CDD505-2E9C-101B-9397-08002B2CF9AE}" pid="4" name="Classification">
    <vt:lpwstr>Confidential</vt:lpwstr>
  </property>
  <property fmtid="{D5CDD505-2E9C-101B-9397-08002B2CF9AE}" pid="5" name="ContentTypeId">
    <vt:lpwstr>0x0101009148F5A04DDD49CBA7127AADA5FB792B00AADE34325A8B49CDA8BB4DB53328F21400B188FB84F15D504A8EA31F6D8C562ACD</vt:lpwstr>
  </property>
  <property fmtid="{D5CDD505-2E9C-101B-9397-08002B2CF9AE}" pid="6" name="MSIP_Label_797ad33d-ed35-43c0-b526-22bc83c17deb_Enabled">
    <vt:lpwstr>true</vt:lpwstr>
  </property>
  <property fmtid="{D5CDD505-2E9C-101B-9397-08002B2CF9AE}" pid="7" name="MSIP_Label_797ad33d-ed35-43c0-b526-22bc83c17deb_SetDate">
    <vt:lpwstr>2022-06-23T13:47:22Z</vt:lpwstr>
  </property>
  <property fmtid="{D5CDD505-2E9C-101B-9397-08002B2CF9AE}" pid="8" name="MSIP_Label_797ad33d-ed35-43c0-b526-22bc83c17deb_Method">
    <vt:lpwstr>Standard</vt:lpwstr>
  </property>
  <property fmtid="{D5CDD505-2E9C-101B-9397-08002B2CF9AE}" pid="9" name="MSIP_Label_797ad33d-ed35-43c0-b526-22bc83c17deb_Name">
    <vt:lpwstr>797ad33d-ed35-43c0-b526-22bc83c17deb</vt:lpwstr>
  </property>
  <property fmtid="{D5CDD505-2E9C-101B-9397-08002B2CF9AE}" pid="10" name="MSIP_Label_797ad33d-ed35-43c0-b526-22bc83c17deb_SiteId">
    <vt:lpwstr>d539d4bf-5610-471a-afc2-1c76685cfefa</vt:lpwstr>
  </property>
  <property fmtid="{D5CDD505-2E9C-101B-9397-08002B2CF9AE}" pid="11" name="MSIP_Label_797ad33d-ed35-43c0-b526-22bc83c17deb_ActionId">
    <vt:lpwstr>1a4c9291-f8a3-4301-9c91-fbc4ef8cc102</vt:lpwstr>
  </property>
  <property fmtid="{D5CDD505-2E9C-101B-9397-08002B2CF9AE}" pid="12" name="MSIP_Label_797ad33d-ed35-43c0-b526-22bc83c17deb_ContentBits">
    <vt:lpwstr>1</vt:lpwstr>
  </property>
</Properties>
</file>